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BMN - TECHNOLOGIE\Tepelné hospodářství\VŘ REALIZACE\Zadá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objekt C TG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'objekt C TG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'objekt C TG Pol'!$A$1:$X$88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V30" i="12" s="1"/>
  <c r="G36" i="12"/>
  <c r="G35" i="12" s="1"/>
  <c r="I52" i="1" s="1"/>
  <c r="I36" i="12"/>
  <c r="I35" i="12" s="1"/>
  <c r="K36" i="12"/>
  <c r="K35" i="12" s="1"/>
  <c r="O36" i="12"/>
  <c r="O35" i="12" s="1"/>
  <c r="Q36" i="12"/>
  <c r="Q35" i="12" s="1"/>
  <c r="V36" i="12"/>
  <c r="V35" i="12" s="1"/>
  <c r="G38" i="12"/>
  <c r="M38" i="12" s="1"/>
  <c r="I38" i="12"/>
  <c r="K38" i="12"/>
  <c r="O38" i="12"/>
  <c r="O37" i="12" s="1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I84" i="12"/>
  <c r="K84" i="12"/>
  <c r="O84" i="12"/>
  <c r="O83" i="12" s="1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F42" i="1"/>
  <c r="G42" i="1"/>
  <c r="H42" i="1"/>
  <c r="I42" i="1"/>
  <c r="J41" i="1" s="1"/>
  <c r="J39" i="1"/>
  <c r="J42" i="1" s="1"/>
  <c r="V68" i="12" l="1"/>
  <c r="Q37" i="12"/>
  <c r="V14" i="12"/>
  <c r="O8" i="12"/>
  <c r="V8" i="12"/>
  <c r="I8" i="12"/>
  <c r="Q8" i="12"/>
  <c r="V83" i="12"/>
  <c r="I83" i="12"/>
  <c r="O68" i="12"/>
  <c r="Q49" i="12"/>
  <c r="K49" i="12"/>
  <c r="V37" i="12"/>
  <c r="O30" i="12"/>
  <c r="O14" i="12"/>
  <c r="I14" i="12"/>
  <c r="K83" i="12"/>
  <c r="I49" i="12"/>
  <c r="O49" i="12"/>
  <c r="K37" i="12"/>
  <c r="Q83" i="12"/>
  <c r="K68" i="12"/>
  <c r="Q68" i="12"/>
  <c r="I68" i="12"/>
  <c r="V49" i="12"/>
  <c r="I37" i="12"/>
  <c r="K30" i="12"/>
  <c r="Q30" i="12"/>
  <c r="I30" i="12"/>
  <c r="K14" i="12"/>
  <c r="Q14" i="12"/>
  <c r="G8" i="12"/>
  <c r="I49" i="1" s="1"/>
  <c r="K8" i="12"/>
  <c r="G83" i="12"/>
  <c r="I56" i="1" s="1"/>
  <c r="G68" i="12"/>
  <c r="I55" i="1" s="1"/>
  <c r="G30" i="12"/>
  <c r="I51" i="1" s="1"/>
  <c r="G14" i="12"/>
  <c r="I50" i="1" s="1"/>
  <c r="M37" i="12"/>
  <c r="M49" i="12"/>
  <c r="M84" i="12"/>
  <c r="M83" i="12" s="1"/>
  <c r="M72" i="12"/>
  <c r="M68" i="12" s="1"/>
  <c r="G49" i="12"/>
  <c r="I54" i="1" s="1"/>
  <c r="G37" i="12"/>
  <c r="I53" i="1" s="1"/>
  <c r="M36" i="12"/>
  <c r="M35" i="12" s="1"/>
  <c r="M32" i="12"/>
  <c r="M30" i="12" s="1"/>
  <c r="M16" i="12"/>
  <c r="M14" i="12" s="1"/>
  <c r="M12" i="12"/>
  <c r="M8" i="12" s="1"/>
  <c r="J40" i="1"/>
  <c r="J28" i="1"/>
  <c r="J26" i="1"/>
  <c r="G38" i="1"/>
  <c r="F38" i="1"/>
  <c r="J23" i="1"/>
  <c r="J24" i="1"/>
  <c r="J25" i="1"/>
  <c r="J27" i="1"/>
  <c r="I57" i="1" l="1"/>
  <c r="J50" i="1" s="1"/>
  <c r="J56" i="1" l="1"/>
  <c r="J51" i="1"/>
  <c r="J55" i="1"/>
  <c r="J53" i="1"/>
  <c r="I17" i="1"/>
  <c r="I21" i="1" s="1"/>
  <c r="G25" i="1" s="1"/>
  <c r="G26" i="1" s="1"/>
  <c r="G29" i="1" s="1"/>
  <c r="J49" i="1"/>
  <c r="J52" i="1"/>
  <c r="J54" i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kubos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<sst xmlns="http://schemas.openxmlformats.org/spreadsheetml/2006/main" count="656" uniqueCount="259">
  <si>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</si>
  <si>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</si>
  <si>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</si>
  <si>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</si>
  <si>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</si>
  <si>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</si>
  <si>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</si>
  <si>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</si>
  <si>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</si>
  <si>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</si>
  <si>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</si>
  <si>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</si>
  <si>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</si>
  <si>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</si>
  <si>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</si>
  <si>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</si>
  <si>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</si>
  <si>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</si>
  <si>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</si>
  <si>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</si>
  <si>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</si>
  <si>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</si>
  <si>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</si>
  <si>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</si>
  <si>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</si>
  <si>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</si>
  <si>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</si>
  <si>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</si>
  <si>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</si>
  <si>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</si>
  <si>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</si>
  <si>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</si>
  <si>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</si>
  <si>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</si>
  <si>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</si>
  <si>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</si>
  <si>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</si>
  <si>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</si>
  <si>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</si>
  <si>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</si>
  <si>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</si>
  <si>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</si>
  <si>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</si>
  <si>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TG</t>
  </si>
  <si>
    <t>technologická část</t>
  </si>
  <si>
    <t>objekt C</t>
  </si>
  <si>
    <t>regulační uzel s ohřevem TUV</t>
  </si>
  <si>
    <t>Objekt:</t>
  </si>
  <si>
    <t>Rozpočet:</t>
  </si>
  <si>
    <t>1131</t>
  </si>
  <si>
    <t>optimalizace TH - nemocnice Bohumín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</si>
  <si>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</si>
  <si>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</si>
  <si>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</si>
  <si>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</si>
  <si>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</si>
  <si>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</si>
  <si>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</si>
  <si>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722</t>
  </si>
  <si>
    <t>Vnitřní vodovod</t>
  </si>
  <si>
    <t>724</t>
  </si>
  <si>
    <t>Strojní vybavení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</si>
  <si>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</si>
  <si>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</si>
  <si>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</si>
  <si>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</si>
  <si>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</si>
  <si>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</si>
  <si>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</si>
  <si>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</si>
  <si>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</si>
  <si>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</si>
  <si>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</si>
  <si>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</si>
  <si>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</si>
  <si>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</si>
  <si>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</si>
  <si>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</si>
  <si>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</si>
  <si>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</si>
  <si>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</si>
  <si>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</si>
  <si>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</si>
  <si>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</si>
  <si>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</si>
  <si>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</si>
  <si>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</si>
  <si>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</si>
  <si>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</si>
  <si>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</si>
  <si>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</si>
  <si>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</si>
  <si>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</si>
  <si>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</si>
  <si>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</si>
  <si>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</si>
  <si>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</si>
  <si>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</si>
  <si>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</si>
  <si>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</si>
  <si>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</si>
  <si>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713431115T03</t>
  </si>
  <si>
    <t>izolace potrubí, minerální vlna, AL folie, DN 40 tl. 50 mm</t>
  </si>
  <si>
    <t xml:space="preserve">m     </t>
  </si>
  <si>
    <t>Vlastní</t>
  </si>
  <si>
    <t>Práce</t>
  </si>
  <si>
    <t>POL1_</t>
  </si>
  <si>
    <t>713431117T04</t>
  </si>
  <si>
    <t>izolace potrubí, minerální vlna, AL folie, DN 65 tl. 60 mm</t>
  </si>
  <si>
    <t>713431118T14</t>
  </si>
  <si>
    <t>izolace potrubí, minerální vlna, AL folie, DN 80 tl. 60 mm</t>
  </si>
  <si>
    <t>713431119T14</t>
  </si>
  <si>
    <t>izolace potrubí, minerální vlna, AL folie, DN 100 tl. 60 mm</t>
  </si>
  <si>
    <t>713431121T14</t>
  </si>
  <si>
    <t>izolace potrubí, minerální vlna, AL folie, DN 150 tl. 60 mm</t>
  </si>
  <si>
    <t>713431116T03</t>
  </si>
  <si>
    <t>izolace potrubí, minerální vlna, AL folie, DN 50 tl. 50 mm</t>
  </si>
  <si>
    <t>722130803R00</t>
  </si>
  <si>
    <t>Demontáž potrubí ocelových závitových DN 50</t>
  </si>
  <si>
    <t>m</t>
  </si>
  <si>
    <t>RTS 21/ II</t>
  </si>
  <si>
    <t>722163106R00</t>
  </si>
  <si>
    <t>Potrubí z měděných vodovod. trubek D 35 x 1,5 mm</t>
  </si>
  <si>
    <t>722163107R00</t>
  </si>
  <si>
    <t>Potrubí z měděných vodovod. trubek D 42 x 1,5 mm</t>
  </si>
  <si>
    <t>722181213RU2</t>
  </si>
  <si>
    <t>Izolace návleková MIRELON PRO tl. stěny 13 mm vnitřní průměr 35 mm</t>
  </si>
  <si>
    <t>722221112R00</t>
  </si>
  <si>
    <t>Kohout vypouštěcí kulový, IVAR.EURO M DN 15</t>
  </si>
  <si>
    <t>kus</t>
  </si>
  <si>
    <t>722231164R00</t>
  </si>
  <si>
    <t>Ventil vod.pojistný pružinový P10-237-616, G 5/4</t>
  </si>
  <si>
    <t>722235654R00</t>
  </si>
  <si>
    <t>Ventil vod.zpětný EURA-SPRINT,IVAR.CIM 30 VA DN 32</t>
  </si>
  <si>
    <t>722235114R00</t>
  </si>
  <si>
    <t>Kohout vod.kul.,vnitř.-vnitř.z.IVAR PERFECTA DN 32</t>
  </si>
  <si>
    <t>722235524R00</t>
  </si>
  <si>
    <t>Filtr,vod.vnitřní-vnitřní z.IVAR FIV.08412 DN 32</t>
  </si>
  <si>
    <t>722265315R00</t>
  </si>
  <si>
    <t>Vodoměr domovní SV Enbra IBRF DN 32x260mm, Qn 5,0</t>
  </si>
  <si>
    <t>722280108R00</t>
  </si>
  <si>
    <t>Tlaková zkouška vodovodního potrubí DN 50</t>
  </si>
  <si>
    <t>734421150R00</t>
  </si>
  <si>
    <t>Tlakoměr deformační 0-10 MPa č. 53312, D 100</t>
  </si>
  <si>
    <t>767995101R00</t>
  </si>
  <si>
    <t>Výroba a montáž kov. atypických konstr. do 5 kg</t>
  </si>
  <si>
    <t>kg</t>
  </si>
  <si>
    <t>998722201R00</t>
  </si>
  <si>
    <t>Přesun hmot pro vnitřní vodovod, výšky do 6 m</t>
  </si>
  <si>
    <t>Přesun hmot</t>
  </si>
  <si>
    <t>POL7_</t>
  </si>
  <si>
    <t>724149201T01</t>
  </si>
  <si>
    <t>Soubor</t>
  </si>
  <si>
    <t>724311211T04</t>
  </si>
  <si>
    <t>nádrž tlaková expanzní PN 10 objem 33 litrů</t>
  </si>
  <si>
    <t>724319114V01</t>
  </si>
  <si>
    <t>Montáž nádrže tlakové stojaté 750 litrů vč. bojleru 750 litrů, topný had 100 kW</t>
  </si>
  <si>
    <t>998724201R00</t>
  </si>
  <si>
    <t>Přesun hmot pro strojní vybavení, výšky do 6 m</t>
  </si>
  <si>
    <t>731100838R00</t>
  </si>
  <si>
    <t>Demontáž kotle litinového VSB I, E I, 12 čl.</t>
  </si>
  <si>
    <t>732111135R00</t>
  </si>
  <si>
    <t>Tělesa rozdělovačů a sběračů DN 150 dl 1m</t>
  </si>
  <si>
    <t>732111233R00</t>
  </si>
  <si>
    <t>Příplatek za dalšího 0,5 m tělesa rozděl.,DN 150</t>
  </si>
  <si>
    <t>732111315R00</t>
  </si>
  <si>
    <t>Trubková hrdla rozděl. a sběr. bez přírub, DN 32</t>
  </si>
  <si>
    <t>732111318R00</t>
  </si>
  <si>
    <t>Trubková hrdla rozděl. a sběr. bez přírub, DN 50</t>
  </si>
  <si>
    <t>732110812R00</t>
  </si>
  <si>
    <t>Demontáž těles rozdělovačů a sběračů, DN 200 mm</t>
  </si>
  <si>
    <t>732421340T03</t>
  </si>
  <si>
    <t>Čerpadlo oběhové Grundfos DN 32 MAGNA 3 typ 32-80, 230V</t>
  </si>
  <si>
    <t>732421341T03</t>
  </si>
  <si>
    <t>Čerpadlo oběhové Grundfos DN 40 MAGNA 3 typ 40-80F, 230V</t>
  </si>
  <si>
    <t>767995102R00</t>
  </si>
  <si>
    <t>Výroba a montáž kov. atypických konstr. do 10 kg</t>
  </si>
  <si>
    <t>904      T04</t>
  </si>
  <si>
    <t xml:space="preserve">Hzs-zkousky v ramci montaz.praci vypouštění a napouštění HV / TV </t>
  </si>
  <si>
    <t>h</t>
  </si>
  <si>
    <t>Kalkul</t>
  </si>
  <si>
    <t>HZS</t>
  </si>
  <si>
    <t>POL10_</t>
  </si>
  <si>
    <t>909      T02</t>
  </si>
  <si>
    <t>Hzs-nezmeritelne stavebni prace demontážní práce</t>
  </si>
  <si>
    <t>998732201R00</t>
  </si>
  <si>
    <t>Přesun hmot pro strojovny, výšky do 6 m</t>
  </si>
  <si>
    <t>733121215R00</t>
  </si>
  <si>
    <t>Potrubí hladké bezešvé v kotelnách D 38 x 2,6 mm</t>
  </si>
  <si>
    <t>733121216R00</t>
  </si>
  <si>
    <t>Potrubí hladké bezešvé v kotelnách D 44,5 x 2,6 mm</t>
  </si>
  <si>
    <t>733121222R00</t>
  </si>
  <si>
    <t>Potrubí hladké bezešvé v kotelnách D 76 x 3,2 mm</t>
  </si>
  <si>
    <t>733121225R00</t>
  </si>
  <si>
    <t>Potrubí hladké bezešvé v kotelnách D 89 x 3,6 mm</t>
  </si>
  <si>
    <t>733121228R00</t>
  </si>
  <si>
    <t>Potrubí hladké bezešvé v kotelnách D 108 x 4,0 mm</t>
  </si>
  <si>
    <t>733123115R00</t>
  </si>
  <si>
    <t>Příplatek za zhotovení přípojek D 38 x 2,6 mm</t>
  </si>
  <si>
    <t>733124122R00</t>
  </si>
  <si>
    <t>Zhotov.přechodu z trub.hladkých kováním 80/50</t>
  </si>
  <si>
    <t>733124124R00</t>
  </si>
  <si>
    <t>Zhotov.přechodu z trub.hladkých kováním 100/65</t>
  </si>
  <si>
    <t>733120815R00</t>
  </si>
  <si>
    <t>Demontáž potrubí z hladkých trubek D 38</t>
  </si>
  <si>
    <t>733120819R00</t>
  </si>
  <si>
    <t>Demontáž potrubí z hladkých trubek D 60,3</t>
  </si>
  <si>
    <t>733120826R00</t>
  </si>
  <si>
    <t>Demontáž potrubí z hladkých trubek D 89</t>
  </si>
  <si>
    <t>733190401T00</t>
  </si>
  <si>
    <t>topná zkouška</t>
  </si>
  <si>
    <t>733190217R00</t>
  </si>
  <si>
    <t>Tlaková zkouška ocelového hladkého potrubí D 51</t>
  </si>
  <si>
    <t>733190225R00</t>
  </si>
  <si>
    <t>Tlaková zkouška ocelového hladkého potrubí D 89</t>
  </si>
  <si>
    <t>733190232R00</t>
  </si>
  <si>
    <t>Tlaková zkouška ocelového hladkého potrubí D 133</t>
  </si>
  <si>
    <t>909      V01</t>
  </si>
  <si>
    <t>Hzs-nezmeritelne stavebni prace manipulace ve výškách</t>
  </si>
  <si>
    <t>998733201R00</t>
  </si>
  <si>
    <t>Přesun hmot pro rozvody potrubí, výšky do 6 m</t>
  </si>
  <si>
    <t>734109214RT2</t>
  </si>
  <si>
    <t>Montáž přírub. armatur, 2 příruby, PN 1,6, DN 50 včetně kulového kohoutu</t>
  </si>
  <si>
    <t>soubor</t>
  </si>
  <si>
    <t>734109215RT2</t>
  </si>
  <si>
    <t>Montáž přírub. armatur, 2 příruby, PN 1,6, DN 65 včetně kulového kohoutu</t>
  </si>
  <si>
    <t>734163416R00</t>
  </si>
  <si>
    <t>Filtry s výměnnou vložkou D 71-117-616 P1,DN 65</t>
  </si>
  <si>
    <t>734193117R00</t>
  </si>
  <si>
    <t>Klapka zpět.přírub.IVAR BRA.F5.000 DN 65 s nav.pří</t>
  </si>
  <si>
    <t>734213115R00</t>
  </si>
  <si>
    <t>Ventil automatický odvzdušňov.,IVAR VARIA Ni DN 15</t>
  </si>
  <si>
    <t>734233114R00</t>
  </si>
  <si>
    <t>Kohout kulový, vnitř.-vnitř.z. IVAR PERFECTA DN 32</t>
  </si>
  <si>
    <t>734235123R00</t>
  </si>
  <si>
    <t>Kohout kulový,2xvnitřní záv. GIACOMINI R250D DN 25</t>
  </si>
  <si>
    <t>734243124R00</t>
  </si>
  <si>
    <t>Ventil zpětný EURA-SPRINT, IVAR.CIM 30 VA DN 32</t>
  </si>
  <si>
    <t>734291113R00</t>
  </si>
  <si>
    <t>Kohouty plnící a vypouštěcí G 1/2</t>
  </si>
  <si>
    <t>734295214R00</t>
  </si>
  <si>
    <t>Filtr, vnitřní-vnitřní z. GIACOMINI R74A DN 32</t>
  </si>
  <si>
    <t>734293149R00</t>
  </si>
  <si>
    <t>Ventil směš.4cest.+ser.IVAR.KIT.MIX 4,Kv 44,DN 50</t>
  </si>
  <si>
    <t>734411111R00</t>
  </si>
  <si>
    <t>Teploměr přímý s pouzdrem  typ 160</t>
  </si>
  <si>
    <t>734421160R00</t>
  </si>
  <si>
    <t>Tlakoměr deformační 0-10 MPa č. 03322, D 100</t>
  </si>
  <si>
    <t>998734201R00</t>
  </si>
  <si>
    <t>Přesun hmot pro armatury, výšky do 6 m</t>
  </si>
  <si>
    <t>783424340R00</t>
  </si>
  <si>
    <t>Nátěr syntet. potrubí do DN 50 mm  Z+2x +1x email</t>
  </si>
  <si>
    <t>783425150R00</t>
  </si>
  <si>
    <t>Nátěr syntetický potrubí do DN 100 mm  Z + 2x</t>
  </si>
  <si>
    <t>783426160R00</t>
  </si>
  <si>
    <t>Nátěr syntetický potrubí do DN 150 mm  Z + 2x</t>
  </si>
  <si>
    <t>END</t>
  </si>
  <si>
    <t>x</t>
  </si>
  <si>
    <t>dodávka a montáž čerpadla oběhového ALPHA 2 - 25-60N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</si>
</sst>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7" fillId="0" borderId="0" applyFont="0" applyFill="0" applyBorder="0" applyAlignment="0" applyProtection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9" fontId="8" fillId="0" borderId="10" xfId="2" applyFont="1" applyBorder="1" applyAlignment="1">
      <alignment horizontal="right" vertical="center" wrapText="1"/>
    </xf>
    <xf numFmtId="0" fontId="0" fillId="0" borderId="35" xfId="0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t320\data\RTSwin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4" t="s">
        <v>41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G25" sqref="G25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2" t="s">
        <v>4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5" t="s">
        <v>24</v>
      </c>
      <c r="C2" s="76"/>
      <c r="D2" s="77" t="s">
        <v>49</v>
      </c>
      <c r="E2" s="218" t="s">
        <v>50</v>
      </c>
      <c r="F2" s="219"/>
      <c r="G2" s="219"/>
      <c r="H2" s="219"/>
      <c r="I2" s="219"/>
      <c r="J2" s="220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21" t="s">
        <v>46</v>
      </c>
      <c r="F3" s="222"/>
      <c r="G3" s="222"/>
      <c r="H3" s="222"/>
      <c r="I3" s="222"/>
      <c r="J3" s="223"/>
    </row>
    <row r="4" spans="1:15" ht="23.25" customHeight="1" x14ac:dyDescent="0.2">
      <c r="A4" s="74">
        <v>318</v>
      </c>
      <c r="B4" s="80" t="s">
        <v>48</v>
      </c>
      <c r="C4" s="81"/>
      <c r="D4" s="82" t="s">
        <v>43</v>
      </c>
      <c r="E4" s="201" t="s">
        <v>44</v>
      </c>
      <c r="F4" s="202"/>
      <c r="G4" s="202"/>
      <c r="H4" s="202"/>
      <c r="I4" s="202"/>
      <c r="J4" s="203"/>
    </row>
    <row r="5" spans="1:15" ht="24" customHeight="1" x14ac:dyDescent="0.2">
      <c r="A5" s="2"/>
      <c r="B5" s="31" t="s">
        <v>23</v>
      </c>
      <c r="D5" s="206"/>
      <c r="E5" s="207"/>
      <c r="F5" s="207"/>
      <c r="G5" s="207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8"/>
      <c r="E6" s="209"/>
      <c r="F6" s="209"/>
      <c r="G6" s="20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5"/>
      <c r="E11" s="225"/>
      <c r="F11" s="225"/>
      <c r="G11" s="225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0"/>
      <c r="E12" s="200"/>
      <c r="F12" s="200"/>
      <c r="G12" s="200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257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4"/>
      <c r="F15" s="224"/>
      <c r="G15" s="226"/>
      <c r="H15" s="226"/>
      <c r="I15" s="226" t="s">
        <v>31</v>
      </c>
      <c r="J15" s="227"/>
    </row>
    <row r="16" spans="1:15" ht="23.25" customHeight="1" x14ac:dyDescent="0.2">
      <c r="A16" s="135" t="s">
        <v>26</v>
      </c>
      <c r="B16" s="38" t="s">
        <v>26</v>
      </c>
      <c r="C16" s="62"/>
      <c r="D16" s="63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5" t="s">
        <v>27</v>
      </c>
      <c r="B17" s="38" t="s">
        <v>27</v>
      </c>
      <c r="C17" s="62"/>
      <c r="D17" s="63"/>
      <c r="E17" s="187"/>
      <c r="F17" s="188"/>
      <c r="G17" s="187"/>
      <c r="H17" s="188"/>
      <c r="I17" s="187">
        <f>I57</f>
        <v>0</v>
      </c>
      <c r="J17" s="189"/>
    </row>
    <row r="18" spans="1:10" ht="23.25" customHeight="1" x14ac:dyDescent="0.2">
      <c r="A18" s="135" t="s">
        <v>28</v>
      </c>
      <c r="B18" s="38" t="s">
        <v>28</v>
      </c>
      <c r="C18" s="62"/>
      <c r="D18" s="63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5" t="s">
        <v>72</v>
      </c>
      <c r="B19" s="38" t="s">
        <v>29</v>
      </c>
      <c r="C19" s="62"/>
      <c r="D19" s="63"/>
      <c r="E19" s="187"/>
      <c r="F19" s="188"/>
      <c r="G19" s="187"/>
      <c r="H19" s="188"/>
      <c r="I19" s="187">
        <v>0</v>
      </c>
      <c r="J19" s="189"/>
    </row>
    <row r="20" spans="1:10" ht="23.25" customHeight="1" x14ac:dyDescent="0.2">
      <c r="A20" s="135" t="s">
        <v>73</v>
      </c>
      <c r="B20" s="38" t="s">
        <v>30</v>
      </c>
      <c r="C20" s="62"/>
      <c r="D20" s="63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8" t="s">
        <v>31</v>
      </c>
      <c r="C21" s="64"/>
      <c r="D21" s="65"/>
      <c r="E21" s="190"/>
      <c r="F21" s="228"/>
      <c r="G21" s="190"/>
      <c r="H21" s="228"/>
      <c r="I21" s="190">
        <f>SUM(I16:J20)</f>
        <v>0</v>
      </c>
      <c r="J21" s="19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172">
        <v>0.15</v>
      </c>
      <c r="F23" s="173"/>
      <c r="G23" s="185">
        <v>0</v>
      </c>
      <c r="H23" s="186"/>
      <c r="I23" s="186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172">
        <v>0.15</v>
      </c>
      <c r="F24" s="173"/>
      <c r="G24" s="183">
        <v>0</v>
      </c>
      <c r="H24" s="184"/>
      <c r="I24" s="18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172">
        <v>0.21</v>
      </c>
      <c r="F25" s="173"/>
      <c r="G25" s="193">
        <f>I21</f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7"/>
      <c r="D26" s="54"/>
      <c r="E26" s="172">
        <v>0.21</v>
      </c>
      <c r="F26" s="30"/>
      <c r="G26" s="215">
        <f>ZakladDPHZakl*E26</f>
        <v>0</v>
      </c>
      <c r="H26" s="216"/>
      <c r="I26" s="216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217">
        <v>0</v>
      </c>
      <c r="H27" s="217"/>
      <c r="I27" s="217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192">
        <v>190000</v>
      </c>
      <c r="H28" s="195"/>
      <c r="I28" s="195"/>
      <c r="J28" s="113" t="str">
        <f t="shared" si="0"/>
        <v>CZK</v>
      </c>
    </row>
    <row r="29" spans="1:10" ht="27.75" customHeight="1" thickBot="1" x14ac:dyDescent="0.25">
      <c r="A29" s="2"/>
      <c r="B29" s="109" t="s">
        <v>37</v>
      </c>
      <c r="C29" s="114"/>
      <c r="D29" s="114"/>
      <c r="E29" s="114"/>
      <c r="F29" s="115"/>
      <c r="G29" s="192">
        <f>SUM(G23:I27)</f>
        <v>0</v>
      </c>
      <c r="H29" s="192"/>
      <c r="I29" s="192"/>
      <c r="J29" s="11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96"/>
      <c r="E34" s="197"/>
      <c r="G34" s="198"/>
      <c r="H34" s="199"/>
      <c r="I34" s="199"/>
      <c r="J34" s="25"/>
    </row>
    <row r="35" spans="1:10" ht="12.75" customHeight="1" x14ac:dyDescent="0.2">
      <c r="A35" s="2"/>
      <c r="B35" s="2"/>
      <c r="D35" s="182" t="s">
        <v>2</v>
      </c>
      <c r="E35" s="18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51</v>
      </c>
      <c r="C39" s="177"/>
      <c r="D39" s="177"/>
      <c r="E39" s="177"/>
      <c r="F39" s="96">
        <v>0</v>
      </c>
      <c r="G39" s="97">
        <v>621876.03</v>
      </c>
      <c r="H39" s="98">
        <v>130593.97</v>
      </c>
      <c r="I39" s="98">
        <v>752470</v>
      </c>
      <c r="J39" s="99">
        <f>IF(CenaCelkemVypocet=0,"",I39/CenaCelkemVypocet*100)</f>
        <v>100</v>
      </c>
    </row>
    <row r="40" spans="1:10" ht="25.5" hidden="1" customHeight="1" x14ac:dyDescent="0.2">
      <c r="A40" s="85">
        <v>2</v>
      </c>
      <c r="B40" s="100" t="s">
        <v>45</v>
      </c>
      <c r="C40" s="178" t="s">
        <v>46</v>
      </c>
      <c r="D40" s="178"/>
      <c r="E40" s="178"/>
      <c r="F40" s="101">
        <v>0</v>
      </c>
      <c r="G40" s="102">
        <v>621876.03</v>
      </c>
      <c r="H40" s="102">
        <v>130593.97</v>
      </c>
      <c r="I40" s="102">
        <v>752470</v>
      </c>
      <c r="J40" s="103">
        <f>IF(CenaCelkemVypocet=0,"",I40/CenaCelkemVypocet*100)</f>
        <v>100</v>
      </c>
    </row>
    <row r="41" spans="1:10" ht="25.5" hidden="1" customHeight="1" x14ac:dyDescent="0.2">
      <c r="A41" s="85">
        <v>3</v>
      </c>
      <c r="B41" s="104" t="s">
        <v>43</v>
      </c>
      <c r="C41" s="177" t="s">
        <v>44</v>
      </c>
      <c r="D41" s="177"/>
      <c r="E41" s="177"/>
      <c r="F41" s="105">
        <v>0</v>
      </c>
      <c r="G41" s="98">
        <v>621876.03</v>
      </c>
      <c r="H41" s="98">
        <v>130593.97</v>
      </c>
      <c r="I41" s="98">
        <v>752470</v>
      </c>
      <c r="J41" s="99">
        <f>IF(CenaCelkemVypocet=0,"",I41/CenaCelkemVypocet*100)</f>
        <v>100</v>
      </c>
    </row>
    <row r="42" spans="1:10" ht="25.5" hidden="1" customHeight="1" x14ac:dyDescent="0.2">
      <c r="A42" s="85"/>
      <c r="B42" s="179" t="s">
        <v>52</v>
      </c>
      <c r="C42" s="180"/>
      <c r="D42" s="180"/>
      <c r="E42" s="181"/>
      <c r="F42" s="106">
        <f>SUMIF(A39:A41,"=1",F39:F41)</f>
        <v>0</v>
      </c>
      <c r="G42" s="107">
        <f>SUMIF(A39:A41,"=1",G39:G41)</f>
        <v>621876.03</v>
      </c>
      <c r="H42" s="107">
        <f>SUMIF(A39:A41,"=1",H39:H41)</f>
        <v>130593.97</v>
      </c>
      <c r="I42" s="107">
        <f>SUMIF(A39:A41,"=1",I39:I41)</f>
        <v>752470</v>
      </c>
      <c r="J42" s="108">
        <f>SUMIF(A39:A41,"=1",J39:J41)</f>
        <v>100</v>
      </c>
    </row>
    <row r="46" spans="1:10" ht="15.75" x14ac:dyDescent="0.25">
      <c r="B46" s="117" t="s">
        <v>54</v>
      </c>
    </row>
    <row r="48" spans="1:10" ht="25.5" customHeight="1" x14ac:dyDescent="0.2">
      <c r="A48" s="119"/>
      <c r="B48" s="122" t="s">
        <v>18</v>
      </c>
      <c r="C48" s="122" t="s">
        <v>6</v>
      </c>
      <c r="D48" s="123"/>
      <c r="E48" s="123"/>
      <c r="F48" s="124" t="s">
        <v>55</v>
      </c>
      <c r="G48" s="124"/>
      <c r="H48" s="124"/>
      <c r="I48" s="124" t="s">
        <v>31</v>
      </c>
      <c r="J48" s="124" t="s">
        <v>0</v>
      </c>
    </row>
    <row r="49" spans="1:10" ht="36.75" customHeight="1" x14ac:dyDescent="0.2">
      <c r="A49" s="120"/>
      <c r="B49" s="125" t="s">
        <v>56</v>
      </c>
      <c r="C49" s="175" t="s">
        <v>57</v>
      </c>
      <c r="D49" s="176"/>
      <c r="E49" s="176"/>
      <c r="F49" s="133" t="s">
        <v>27</v>
      </c>
      <c r="G49" s="126"/>
      <c r="H49" s="126"/>
      <c r="I49" s="126">
        <f>'objekt C TG Pol'!G8</f>
        <v>0</v>
      </c>
      <c r="J49" s="131" t="str">
        <f>IF(I57=0,"",I49/I57*100)</f>
        <v/>
      </c>
    </row>
    <row r="50" spans="1:10" ht="36.75" customHeight="1" x14ac:dyDescent="0.2">
      <c r="A50" s="120"/>
      <c r="B50" s="125" t="s">
        <v>58</v>
      </c>
      <c r="C50" s="175" t="s">
        <v>59</v>
      </c>
      <c r="D50" s="176"/>
      <c r="E50" s="176"/>
      <c r="F50" s="133" t="s">
        <v>27</v>
      </c>
      <c r="G50" s="126"/>
      <c r="H50" s="126"/>
      <c r="I50" s="126">
        <f>'objekt C TG Pol'!G14</f>
        <v>0</v>
      </c>
      <c r="J50" s="131" t="str">
        <f>IF(I57=0,"",I50/I57*100)</f>
        <v/>
      </c>
    </row>
    <row r="51" spans="1:10" ht="36.75" customHeight="1" x14ac:dyDescent="0.2">
      <c r="A51" s="120"/>
      <c r="B51" s="125" t="s">
        <v>60</v>
      </c>
      <c r="C51" s="175" t="s">
        <v>61</v>
      </c>
      <c r="D51" s="176"/>
      <c r="E51" s="176"/>
      <c r="F51" s="133" t="s">
        <v>27</v>
      </c>
      <c r="G51" s="126"/>
      <c r="H51" s="126"/>
      <c r="I51" s="126">
        <f>'objekt C TG Pol'!G30</f>
        <v>0</v>
      </c>
      <c r="J51" s="131" t="str">
        <f>IF(I57=0,"",I51/I57*100)</f>
        <v/>
      </c>
    </row>
    <row r="52" spans="1:10" ht="36.75" customHeight="1" x14ac:dyDescent="0.2">
      <c r="A52" s="120"/>
      <c r="B52" s="125" t="s">
        <v>62</v>
      </c>
      <c r="C52" s="175" t="s">
        <v>63</v>
      </c>
      <c r="D52" s="176"/>
      <c r="E52" s="176"/>
      <c r="F52" s="133" t="s">
        <v>27</v>
      </c>
      <c r="G52" s="126"/>
      <c r="H52" s="126"/>
      <c r="I52" s="126">
        <f>'objekt C TG Pol'!G35</f>
        <v>0</v>
      </c>
      <c r="J52" s="131" t="str">
        <f>IF(I57=0,"",I52/I57*100)</f>
        <v/>
      </c>
    </row>
    <row r="53" spans="1:10" ht="36.75" customHeight="1" x14ac:dyDescent="0.2">
      <c r="A53" s="120"/>
      <c r="B53" s="125" t="s">
        <v>64</v>
      </c>
      <c r="C53" s="175" t="s">
        <v>65</v>
      </c>
      <c r="D53" s="176"/>
      <c r="E53" s="176"/>
      <c r="F53" s="133" t="s">
        <v>27</v>
      </c>
      <c r="G53" s="126"/>
      <c r="H53" s="126"/>
      <c r="I53" s="126">
        <f>'objekt C TG Pol'!G37</f>
        <v>0</v>
      </c>
      <c r="J53" s="131" t="str">
        <f>IF(I57=0,"",I53/I57*100)</f>
        <v/>
      </c>
    </row>
    <row r="54" spans="1:10" ht="36.75" customHeight="1" x14ac:dyDescent="0.2">
      <c r="A54" s="120"/>
      <c r="B54" s="125" t="s">
        <v>66</v>
      </c>
      <c r="C54" s="175" t="s">
        <v>67</v>
      </c>
      <c r="D54" s="176"/>
      <c r="E54" s="176"/>
      <c r="F54" s="133" t="s">
        <v>27</v>
      </c>
      <c r="G54" s="126"/>
      <c r="H54" s="126"/>
      <c r="I54" s="126">
        <f>'objekt C TG Pol'!G49</f>
        <v>0</v>
      </c>
      <c r="J54" s="131" t="str">
        <f>IF(I57=0,"",I54/I57*100)</f>
        <v/>
      </c>
    </row>
    <row r="55" spans="1:10" ht="36.75" customHeight="1" x14ac:dyDescent="0.2">
      <c r="A55" s="120"/>
      <c r="B55" s="125" t="s">
        <v>68</v>
      </c>
      <c r="C55" s="175" t="s">
        <v>69</v>
      </c>
      <c r="D55" s="176"/>
      <c r="E55" s="176"/>
      <c r="F55" s="133" t="s">
        <v>27</v>
      </c>
      <c r="G55" s="126"/>
      <c r="H55" s="126"/>
      <c r="I55" s="126">
        <f>'objekt C TG Pol'!G68</f>
        <v>0</v>
      </c>
      <c r="J55" s="131" t="str">
        <f>IF(I57=0,"",I55/I57*100)</f>
        <v/>
      </c>
    </row>
    <row r="56" spans="1:10" ht="36.75" customHeight="1" x14ac:dyDescent="0.2">
      <c r="A56" s="120"/>
      <c r="B56" s="125" t="s">
        <v>70</v>
      </c>
      <c r="C56" s="175" t="s">
        <v>71</v>
      </c>
      <c r="D56" s="176"/>
      <c r="E56" s="176"/>
      <c r="F56" s="133" t="s">
        <v>27</v>
      </c>
      <c r="G56" s="126"/>
      <c r="H56" s="126"/>
      <c r="I56" s="126">
        <f>'objekt C TG Pol'!G83</f>
        <v>0</v>
      </c>
      <c r="J56" s="131" t="str">
        <f>IF(I57=0,"",I56/I57*100)</f>
        <v/>
      </c>
    </row>
    <row r="57" spans="1:10" ht="25.5" customHeight="1" x14ac:dyDescent="0.2">
      <c r="A57" s="121"/>
      <c r="B57" s="127" t="s">
        <v>1</v>
      </c>
      <c r="C57" s="128"/>
      <c r="D57" s="129"/>
      <c r="E57" s="129"/>
      <c r="F57" s="134"/>
      <c r="G57" s="130"/>
      <c r="H57" s="130"/>
      <c r="I57" s="130">
        <f>SUM(I49:I56)</f>
        <v>0</v>
      </c>
      <c r="J57" s="132">
        <f>SUM(J49:J56)</f>
        <v>0</v>
      </c>
    </row>
    <row r="58" spans="1:10" x14ac:dyDescent="0.2">
      <c r="F58" s="83"/>
      <c r="G58" s="83"/>
      <c r="H58" s="83"/>
      <c r="I58" s="83"/>
      <c r="J58" s="84"/>
    </row>
    <row r="59" spans="1:10" x14ac:dyDescent="0.2">
      <c r="F59" s="83"/>
      <c r="G59" s="83"/>
      <c r="H59" s="83"/>
      <c r="I59" s="83"/>
      <c r="J59" s="84"/>
    </row>
    <row r="60" spans="1:10" x14ac:dyDescent="0.2">
      <c r="F60" s="83"/>
      <c r="G60" s="83"/>
      <c r="H60" s="83"/>
      <c r="I60" s="83"/>
      <c r="J60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50" t="s">
        <v>8</v>
      </c>
      <c r="B2" s="49"/>
      <c r="C2" s="231"/>
      <c r="D2" s="231"/>
      <c r="E2" s="231"/>
      <c r="F2" s="231"/>
      <c r="G2" s="232"/>
    </row>
    <row r="3" spans="1:7" ht="24.95" customHeight="1" x14ac:dyDescent="0.2">
      <c r="A3" s="50" t="s">
        <v>9</v>
      </c>
      <c r="B3" s="49"/>
      <c r="C3" s="231"/>
      <c r="D3" s="231"/>
      <c r="E3" s="231"/>
      <c r="F3" s="231"/>
      <c r="G3" s="232"/>
    </row>
    <row r="4" spans="1:7" ht="24.95" customHeight="1" x14ac:dyDescent="0.2">
      <c r="A4" s="50" t="s">
        <v>10</v>
      </c>
      <c r="B4" s="49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74" activePane="bottomLeft" state="frozen"/>
      <selection pane="bottomLeft" activeCell="C32" sqref="C32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7</v>
      </c>
      <c r="B1" s="233"/>
      <c r="C1" s="233"/>
      <c r="D1" s="233"/>
      <c r="E1" s="233"/>
      <c r="F1" s="233"/>
      <c r="G1" s="233"/>
      <c r="AG1" t="s">
        <v>74</v>
      </c>
    </row>
    <row r="2" spans="1:60" ht="24.95" customHeight="1" x14ac:dyDescent="0.2">
      <c r="A2" s="136" t="s">
        <v>8</v>
      </c>
      <c r="B2" s="49" t="s">
        <v>49</v>
      </c>
      <c r="C2" s="234" t="s">
        <v>50</v>
      </c>
      <c r="D2" s="235"/>
      <c r="E2" s="235"/>
      <c r="F2" s="235"/>
      <c r="G2" s="236"/>
      <c r="AG2" t="s">
        <v>75</v>
      </c>
    </row>
    <row r="3" spans="1:60" ht="24.95" customHeight="1" x14ac:dyDescent="0.2">
      <c r="A3" s="136" t="s">
        <v>9</v>
      </c>
      <c r="B3" s="49" t="s">
        <v>45</v>
      </c>
      <c r="C3" s="234" t="s">
        <v>46</v>
      </c>
      <c r="D3" s="235"/>
      <c r="E3" s="235"/>
      <c r="F3" s="235"/>
      <c r="G3" s="236"/>
      <c r="AC3" s="118" t="s">
        <v>75</v>
      </c>
      <c r="AG3" t="s">
        <v>76</v>
      </c>
    </row>
    <row r="4" spans="1:60" ht="24.95" customHeight="1" x14ac:dyDescent="0.2">
      <c r="A4" s="137" t="s">
        <v>10</v>
      </c>
      <c r="B4" s="138" t="s">
        <v>43</v>
      </c>
      <c r="C4" s="237" t="s">
        <v>44</v>
      </c>
      <c r="D4" s="238"/>
      <c r="E4" s="238"/>
      <c r="F4" s="238"/>
      <c r="G4" s="239"/>
      <c r="AG4" t="s">
        <v>77</v>
      </c>
    </row>
    <row r="5" spans="1:60" x14ac:dyDescent="0.2">
      <c r="D5" s="10"/>
    </row>
    <row r="6" spans="1:60" ht="38.25" x14ac:dyDescent="0.2">
      <c r="A6" s="140" t="s">
        <v>78</v>
      </c>
      <c r="B6" s="142" t="s">
        <v>79</v>
      </c>
      <c r="C6" s="142" t="s">
        <v>80</v>
      </c>
      <c r="D6" s="141" t="s">
        <v>81</v>
      </c>
      <c r="E6" s="140" t="s">
        <v>82</v>
      </c>
      <c r="F6" s="139" t="s">
        <v>83</v>
      </c>
      <c r="G6" s="140" t="s">
        <v>31</v>
      </c>
      <c r="H6" s="143" t="s">
        <v>32</v>
      </c>
      <c r="I6" s="143" t="s">
        <v>84</v>
      </c>
      <c r="J6" s="143" t="s">
        <v>33</v>
      </c>
      <c r="K6" s="143" t="s">
        <v>85</v>
      </c>
      <c r="L6" s="143" t="s">
        <v>86</v>
      </c>
      <c r="M6" s="143" t="s">
        <v>87</v>
      </c>
      <c r="N6" s="143" t="s">
        <v>88</v>
      </c>
      <c r="O6" s="143" t="s">
        <v>89</v>
      </c>
      <c r="P6" s="143" t="s">
        <v>90</v>
      </c>
      <c r="Q6" s="143" t="s">
        <v>91</v>
      </c>
      <c r="R6" s="143" t="s">
        <v>92</v>
      </c>
      <c r="S6" s="143" t="s">
        <v>93</v>
      </c>
      <c r="T6" s="143" t="s">
        <v>94</v>
      </c>
      <c r="U6" s="143" t="s">
        <v>95</v>
      </c>
      <c r="V6" s="143" t="s">
        <v>96</v>
      </c>
      <c r="W6" s="143" t="s">
        <v>97</v>
      </c>
      <c r="X6" s="143" t="s">
        <v>98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49" t="s">
        <v>99</v>
      </c>
      <c r="B8" s="150" t="s">
        <v>56</v>
      </c>
      <c r="C8" s="167" t="s">
        <v>57</v>
      </c>
      <c r="D8" s="151"/>
      <c r="E8" s="152"/>
      <c r="F8" s="153"/>
      <c r="G8" s="154">
        <f>SUMIF(AG9:AG13,"&lt;&gt;NOR",G9:G13)</f>
        <v>0</v>
      </c>
      <c r="H8" s="148"/>
      <c r="I8" s="148">
        <f>SUM(I9:I13)</f>
        <v>18760</v>
      </c>
      <c r="J8" s="148"/>
      <c r="K8" s="148">
        <f>SUM(K9:K13)</f>
        <v>18720</v>
      </c>
      <c r="L8" s="148"/>
      <c r="M8" s="148">
        <f>SUM(M9:M13)</f>
        <v>0</v>
      </c>
      <c r="N8" s="148"/>
      <c r="O8" s="148">
        <f>SUM(O9:O13)</f>
        <v>0.33999999999999997</v>
      </c>
      <c r="P8" s="148"/>
      <c r="Q8" s="148">
        <f>SUM(Q9:Q13)</f>
        <v>0</v>
      </c>
      <c r="R8" s="148"/>
      <c r="S8" s="148"/>
      <c r="T8" s="148"/>
      <c r="U8" s="148"/>
      <c r="V8" s="148">
        <f>SUM(V9:V13)</f>
        <v>102.89999999999999</v>
      </c>
      <c r="W8" s="148"/>
      <c r="X8" s="148"/>
      <c r="AG8" t="s">
        <v>100</v>
      </c>
    </row>
    <row r="9" spans="1:60" ht="22.5" outlineLevel="1" x14ac:dyDescent="0.2">
      <c r="A9" s="161">
        <v>1</v>
      </c>
      <c r="B9" s="162" t="s">
        <v>101</v>
      </c>
      <c r="C9" s="168" t="s">
        <v>102</v>
      </c>
      <c r="D9" s="163" t="s">
        <v>103</v>
      </c>
      <c r="E9" s="164">
        <v>30</v>
      </c>
      <c r="F9" s="165">
        <v>0</v>
      </c>
      <c r="G9" s="166">
        <f>ROUND(E9*F9,2)</f>
        <v>0</v>
      </c>
      <c r="H9" s="147">
        <v>300</v>
      </c>
      <c r="I9" s="147">
        <f>ROUND(E9*H9,2)</f>
        <v>9000</v>
      </c>
      <c r="J9" s="147">
        <v>160</v>
      </c>
      <c r="K9" s="147">
        <f>ROUND(E9*J9,2)</f>
        <v>4800</v>
      </c>
      <c r="L9" s="147">
        <v>21</v>
      </c>
      <c r="M9" s="147">
        <f>G9*(1+L9/100)</f>
        <v>0</v>
      </c>
      <c r="N9" s="147">
        <v>4.4600000000000004E-3</v>
      </c>
      <c r="O9" s="147">
        <f>ROUND(E9*N9,2)</f>
        <v>0.13</v>
      </c>
      <c r="P9" s="147">
        <v>0</v>
      </c>
      <c r="Q9" s="147">
        <f>ROUND(E9*P9,2)</f>
        <v>0</v>
      </c>
      <c r="R9" s="147"/>
      <c r="S9" s="147" t="s">
        <v>104</v>
      </c>
      <c r="T9" s="147">
        <v>2021</v>
      </c>
      <c r="U9" s="147">
        <v>1.3540000000000001</v>
      </c>
      <c r="V9" s="147">
        <f>ROUND(E9*U9,2)</f>
        <v>40.619999999999997</v>
      </c>
      <c r="W9" s="147"/>
      <c r="X9" s="147" t="s">
        <v>105</v>
      </c>
      <c r="Y9" s="144"/>
      <c r="Z9" s="144"/>
      <c r="AA9" s="144"/>
      <c r="AB9" s="144"/>
      <c r="AC9" s="144"/>
      <c r="AD9" s="144"/>
      <c r="AE9" s="144"/>
      <c r="AF9" s="144"/>
      <c r="AG9" s="144" t="s">
        <v>106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ht="22.5" outlineLevel="1" x14ac:dyDescent="0.2">
      <c r="A10" s="161">
        <v>2</v>
      </c>
      <c r="B10" s="162" t="s">
        <v>107</v>
      </c>
      <c r="C10" s="168" t="s">
        <v>108</v>
      </c>
      <c r="D10" s="163" t="s">
        <v>103</v>
      </c>
      <c r="E10" s="164">
        <v>26</v>
      </c>
      <c r="F10" s="165">
        <v>0</v>
      </c>
      <c r="G10" s="166">
        <f>ROUND(E10*F10,2)</f>
        <v>0</v>
      </c>
      <c r="H10" s="147">
        <v>190</v>
      </c>
      <c r="I10" s="147">
        <f>ROUND(E10*H10,2)</f>
        <v>4940</v>
      </c>
      <c r="J10" s="147">
        <v>300</v>
      </c>
      <c r="K10" s="147">
        <f>ROUND(E10*J10,2)</f>
        <v>7800</v>
      </c>
      <c r="L10" s="147">
        <v>21</v>
      </c>
      <c r="M10" s="147">
        <f>G10*(1+L10/100)</f>
        <v>0</v>
      </c>
      <c r="N10" s="147">
        <v>4.4600000000000004E-3</v>
      </c>
      <c r="O10" s="147">
        <f>ROUND(E10*N10,2)</f>
        <v>0.12</v>
      </c>
      <c r="P10" s="147">
        <v>0</v>
      </c>
      <c r="Q10" s="147">
        <f>ROUND(E10*P10,2)</f>
        <v>0</v>
      </c>
      <c r="R10" s="147"/>
      <c r="S10" s="147" t="s">
        <v>104</v>
      </c>
      <c r="T10" s="147">
        <v>2021</v>
      </c>
      <c r="U10" s="147">
        <v>1.3540000000000001</v>
      </c>
      <c r="V10" s="147">
        <f>ROUND(E10*U10,2)</f>
        <v>35.200000000000003</v>
      </c>
      <c r="W10" s="147"/>
      <c r="X10" s="147" t="s">
        <v>105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106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ht="22.5" outlineLevel="1" x14ac:dyDescent="0.2">
      <c r="A11" s="161">
        <v>3</v>
      </c>
      <c r="B11" s="162" t="s">
        <v>109</v>
      </c>
      <c r="C11" s="168" t="s">
        <v>110</v>
      </c>
      <c r="D11" s="163" t="s">
        <v>103</v>
      </c>
      <c r="E11" s="164">
        <v>10</v>
      </c>
      <c r="F11" s="165">
        <v>0</v>
      </c>
      <c r="G11" s="166">
        <f>ROUND(E11*F11,2)</f>
        <v>0</v>
      </c>
      <c r="H11" s="147">
        <v>200</v>
      </c>
      <c r="I11" s="147">
        <f>ROUND(E11*H11,2)</f>
        <v>2000</v>
      </c>
      <c r="J11" s="147">
        <v>300</v>
      </c>
      <c r="K11" s="147">
        <f>ROUND(E11*J11,2)</f>
        <v>3000</v>
      </c>
      <c r="L11" s="147">
        <v>21</v>
      </c>
      <c r="M11" s="147">
        <f>G11*(1+L11/100)</f>
        <v>0</v>
      </c>
      <c r="N11" s="147">
        <v>4.4600000000000004E-3</v>
      </c>
      <c r="O11" s="147">
        <f>ROUND(E11*N11,2)</f>
        <v>0.04</v>
      </c>
      <c r="P11" s="147">
        <v>0</v>
      </c>
      <c r="Q11" s="147">
        <f>ROUND(E11*P11,2)</f>
        <v>0</v>
      </c>
      <c r="R11" s="147"/>
      <c r="S11" s="147" t="s">
        <v>104</v>
      </c>
      <c r="T11" s="147">
        <v>2021</v>
      </c>
      <c r="U11" s="147">
        <v>1.3540000000000001</v>
      </c>
      <c r="V11" s="147">
        <f>ROUND(E11*U11,2)</f>
        <v>13.54</v>
      </c>
      <c r="W11" s="147"/>
      <c r="X11" s="147" t="s">
        <v>105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106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ht="22.5" outlineLevel="1" x14ac:dyDescent="0.2">
      <c r="A12" s="161">
        <v>4</v>
      </c>
      <c r="B12" s="162" t="s">
        <v>111</v>
      </c>
      <c r="C12" s="168" t="s">
        <v>112</v>
      </c>
      <c r="D12" s="163" t="s">
        <v>103</v>
      </c>
      <c r="E12" s="164">
        <v>4</v>
      </c>
      <c r="F12" s="165">
        <v>0</v>
      </c>
      <c r="G12" s="166">
        <f>ROUND(E12*F12,2)</f>
        <v>0</v>
      </c>
      <c r="H12" s="147">
        <v>210</v>
      </c>
      <c r="I12" s="147">
        <f>ROUND(E12*H12,2)</f>
        <v>840</v>
      </c>
      <c r="J12" s="147">
        <v>300</v>
      </c>
      <c r="K12" s="147">
        <f>ROUND(E12*J12,2)</f>
        <v>1200</v>
      </c>
      <c r="L12" s="147">
        <v>21</v>
      </c>
      <c r="M12" s="147">
        <f>G12*(1+L12/100)</f>
        <v>0</v>
      </c>
      <c r="N12" s="147">
        <v>4.4600000000000004E-3</v>
      </c>
      <c r="O12" s="147">
        <f>ROUND(E12*N12,2)</f>
        <v>0.02</v>
      </c>
      <c r="P12" s="147">
        <v>0</v>
      </c>
      <c r="Q12" s="147">
        <f>ROUND(E12*P12,2)</f>
        <v>0</v>
      </c>
      <c r="R12" s="147"/>
      <c r="S12" s="147" t="s">
        <v>104</v>
      </c>
      <c r="T12" s="147">
        <v>2021</v>
      </c>
      <c r="U12" s="147">
        <v>1.3540000000000001</v>
      </c>
      <c r="V12" s="147">
        <f>ROUND(E12*U12,2)</f>
        <v>5.42</v>
      </c>
      <c r="W12" s="147"/>
      <c r="X12" s="147" t="s">
        <v>105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106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ht="22.5" outlineLevel="1" x14ac:dyDescent="0.2">
      <c r="A13" s="161">
        <v>5</v>
      </c>
      <c r="B13" s="162" t="s">
        <v>113</v>
      </c>
      <c r="C13" s="168" t="s">
        <v>114</v>
      </c>
      <c r="D13" s="163" t="s">
        <v>103</v>
      </c>
      <c r="E13" s="164">
        <v>6</v>
      </c>
      <c r="F13" s="165">
        <v>0</v>
      </c>
      <c r="G13" s="166">
        <f>ROUND(E13*F13,2)</f>
        <v>0</v>
      </c>
      <c r="H13" s="147">
        <v>330</v>
      </c>
      <c r="I13" s="147">
        <f>ROUND(E13*H13,2)</f>
        <v>1980</v>
      </c>
      <c r="J13" s="147">
        <v>320</v>
      </c>
      <c r="K13" s="147">
        <f>ROUND(E13*J13,2)</f>
        <v>1920</v>
      </c>
      <c r="L13" s="147">
        <v>21</v>
      </c>
      <c r="M13" s="147">
        <f>G13*(1+L13/100)</f>
        <v>0</v>
      </c>
      <c r="N13" s="147">
        <v>4.4600000000000004E-3</v>
      </c>
      <c r="O13" s="147">
        <f>ROUND(E13*N13,2)</f>
        <v>0.03</v>
      </c>
      <c r="P13" s="147">
        <v>0</v>
      </c>
      <c r="Q13" s="147">
        <f>ROUND(E13*P13,2)</f>
        <v>0</v>
      </c>
      <c r="R13" s="147"/>
      <c r="S13" s="147" t="s">
        <v>104</v>
      </c>
      <c r="T13" s="147">
        <v>2021</v>
      </c>
      <c r="U13" s="147">
        <v>1.3540000000000001</v>
      </c>
      <c r="V13" s="147">
        <f>ROUND(E13*U13,2)</f>
        <v>8.1199999999999992</v>
      </c>
      <c r="W13" s="147"/>
      <c r="X13" s="147" t="s">
        <v>105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106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x14ac:dyDescent="0.2">
      <c r="A14" s="149" t="s">
        <v>99</v>
      </c>
      <c r="B14" s="150" t="s">
        <v>58</v>
      </c>
      <c r="C14" s="167" t="s">
        <v>59</v>
      </c>
      <c r="D14" s="151"/>
      <c r="E14" s="152"/>
      <c r="F14" s="153"/>
      <c r="G14" s="154">
        <f>SUMIF(AG15:AG29,"&lt;&gt;NOR",G15:G29)</f>
        <v>0</v>
      </c>
      <c r="H14" s="148"/>
      <c r="I14" s="148">
        <f>SUM(I15:I29)</f>
        <v>53746.610000000008</v>
      </c>
      <c r="J14" s="148"/>
      <c r="K14" s="148">
        <f>SUM(K15:K29)</f>
        <v>26470.079999999998</v>
      </c>
      <c r="L14" s="148"/>
      <c r="M14" s="148">
        <f>SUM(M15:M29)</f>
        <v>0</v>
      </c>
      <c r="N14" s="148"/>
      <c r="O14" s="148">
        <f>SUM(O15:O29)</f>
        <v>0.17</v>
      </c>
      <c r="P14" s="148"/>
      <c r="Q14" s="148">
        <f>SUM(Q15:Q29)</f>
        <v>0.17</v>
      </c>
      <c r="R14" s="148"/>
      <c r="S14" s="148"/>
      <c r="T14" s="148"/>
      <c r="U14" s="148"/>
      <c r="V14" s="148">
        <f>SUM(V15:V29)</f>
        <v>72.92</v>
      </c>
      <c r="W14" s="148"/>
      <c r="X14" s="148"/>
      <c r="AG14" t="s">
        <v>100</v>
      </c>
    </row>
    <row r="15" spans="1:60" ht="22.5" outlineLevel="1" x14ac:dyDescent="0.2">
      <c r="A15" s="161">
        <v>6</v>
      </c>
      <c r="B15" s="162" t="s">
        <v>115</v>
      </c>
      <c r="C15" s="168" t="s">
        <v>116</v>
      </c>
      <c r="D15" s="163" t="s">
        <v>103</v>
      </c>
      <c r="E15" s="164">
        <v>20</v>
      </c>
      <c r="F15" s="165">
        <v>0</v>
      </c>
      <c r="G15" s="166">
        <f t="shared" ref="G15:G29" si="0">ROUND(E15*F15,2)</f>
        <v>0</v>
      </c>
      <c r="H15" s="147">
        <v>300</v>
      </c>
      <c r="I15" s="147">
        <f t="shared" ref="I15:I29" si="1">ROUND(E15*H15,2)</f>
        <v>6000</v>
      </c>
      <c r="J15" s="147">
        <v>160</v>
      </c>
      <c r="K15" s="147">
        <f t="shared" ref="K15:K29" si="2">ROUND(E15*J15,2)</f>
        <v>3200</v>
      </c>
      <c r="L15" s="147">
        <v>21</v>
      </c>
      <c r="M15" s="147">
        <f t="shared" ref="M15:M29" si="3">G15*(1+L15/100)</f>
        <v>0</v>
      </c>
      <c r="N15" s="147">
        <v>4.4600000000000004E-3</v>
      </c>
      <c r="O15" s="147">
        <f t="shared" ref="O15:O29" si="4">ROUND(E15*N15,2)</f>
        <v>0.09</v>
      </c>
      <c r="P15" s="147">
        <v>0</v>
      </c>
      <c r="Q15" s="147">
        <f t="shared" ref="Q15:Q29" si="5">ROUND(E15*P15,2)</f>
        <v>0</v>
      </c>
      <c r="R15" s="147"/>
      <c r="S15" s="147" t="s">
        <v>104</v>
      </c>
      <c r="T15" s="147">
        <v>2021</v>
      </c>
      <c r="U15" s="147">
        <v>1.3540000000000001</v>
      </c>
      <c r="V15" s="147">
        <f t="shared" ref="V15:V29" si="6">ROUND(E15*U15,2)</f>
        <v>27.08</v>
      </c>
      <c r="W15" s="147"/>
      <c r="X15" s="147" t="s">
        <v>105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106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161">
        <v>7</v>
      </c>
      <c r="B16" s="162" t="s">
        <v>117</v>
      </c>
      <c r="C16" s="168" t="s">
        <v>118</v>
      </c>
      <c r="D16" s="163" t="s">
        <v>119</v>
      </c>
      <c r="E16" s="164">
        <v>25</v>
      </c>
      <c r="F16" s="165">
        <v>0</v>
      </c>
      <c r="G16" s="166">
        <f t="shared" si="0"/>
        <v>0</v>
      </c>
      <c r="H16" s="147">
        <v>0</v>
      </c>
      <c r="I16" s="147">
        <f t="shared" si="1"/>
        <v>0</v>
      </c>
      <c r="J16" s="147">
        <v>94.7</v>
      </c>
      <c r="K16" s="147">
        <f t="shared" si="2"/>
        <v>2367.5</v>
      </c>
      <c r="L16" s="147">
        <v>21</v>
      </c>
      <c r="M16" s="147">
        <f t="shared" si="3"/>
        <v>0</v>
      </c>
      <c r="N16" s="147">
        <v>0</v>
      </c>
      <c r="O16" s="147">
        <f t="shared" si="4"/>
        <v>0</v>
      </c>
      <c r="P16" s="147">
        <v>6.7000000000000002E-3</v>
      </c>
      <c r="Q16" s="147">
        <f t="shared" si="5"/>
        <v>0.17</v>
      </c>
      <c r="R16" s="147"/>
      <c r="S16" s="147" t="s">
        <v>120</v>
      </c>
      <c r="T16" s="147" t="s">
        <v>120</v>
      </c>
      <c r="U16" s="147">
        <v>0.23899999999999999</v>
      </c>
      <c r="V16" s="147">
        <f t="shared" si="6"/>
        <v>5.98</v>
      </c>
      <c r="W16" s="147"/>
      <c r="X16" s="147" t="s">
        <v>105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106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161">
        <v>8</v>
      </c>
      <c r="B17" s="162" t="s">
        <v>121</v>
      </c>
      <c r="C17" s="168" t="s">
        <v>122</v>
      </c>
      <c r="D17" s="163" t="s">
        <v>119</v>
      </c>
      <c r="E17" s="164">
        <v>10</v>
      </c>
      <c r="F17" s="165">
        <v>0</v>
      </c>
      <c r="G17" s="166">
        <f t="shared" si="0"/>
        <v>0</v>
      </c>
      <c r="H17" s="147">
        <v>926.68</v>
      </c>
      <c r="I17" s="147">
        <f t="shared" si="1"/>
        <v>9266.7999999999993</v>
      </c>
      <c r="J17" s="147">
        <v>211.32</v>
      </c>
      <c r="K17" s="147">
        <f t="shared" si="2"/>
        <v>2113.1999999999998</v>
      </c>
      <c r="L17" s="147">
        <v>21</v>
      </c>
      <c r="M17" s="147">
        <f t="shared" si="3"/>
        <v>0</v>
      </c>
      <c r="N17" s="147">
        <v>2.0100000000000001E-3</v>
      </c>
      <c r="O17" s="147">
        <f t="shared" si="4"/>
        <v>0.02</v>
      </c>
      <c r="P17" s="147">
        <v>0</v>
      </c>
      <c r="Q17" s="147">
        <f t="shared" si="5"/>
        <v>0</v>
      </c>
      <c r="R17" s="147"/>
      <c r="S17" s="147" t="s">
        <v>120</v>
      </c>
      <c r="T17" s="147" t="s">
        <v>120</v>
      </c>
      <c r="U17" s="147">
        <v>0.39029999999999998</v>
      </c>
      <c r="V17" s="147">
        <f t="shared" si="6"/>
        <v>3.9</v>
      </c>
      <c r="W17" s="147"/>
      <c r="X17" s="147" t="s">
        <v>105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106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61">
        <v>9</v>
      </c>
      <c r="B18" s="162" t="s">
        <v>123</v>
      </c>
      <c r="C18" s="168" t="s">
        <v>124</v>
      </c>
      <c r="D18" s="163" t="s">
        <v>119</v>
      </c>
      <c r="E18" s="164">
        <v>20</v>
      </c>
      <c r="F18" s="165">
        <v>0</v>
      </c>
      <c r="G18" s="166">
        <f t="shared" si="0"/>
        <v>0</v>
      </c>
      <c r="H18" s="147">
        <v>1216.8499999999999</v>
      </c>
      <c r="I18" s="147">
        <f t="shared" si="1"/>
        <v>24337</v>
      </c>
      <c r="J18" s="147">
        <v>244.15</v>
      </c>
      <c r="K18" s="147">
        <f t="shared" si="2"/>
        <v>4883</v>
      </c>
      <c r="L18" s="147">
        <v>21</v>
      </c>
      <c r="M18" s="147">
        <f t="shared" si="3"/>
        <v>0</v>
      </c>
      <c r="N18" s="147">
        <v>2.3400000000000001E-3</v>
      </c>
      <c r="O18" s="147">
        <f t="shared" si="4"/>
        <v>0.05</v>
      </c>
      <c r="P18" s="147">
        <v>0</v>
      </c>
      <c r="Q18" s="147">
        <f t="shared" si="5"/>
        <v>0</v>
      </c>
      <c r="R18" s="147"/>
      <c r="S18" s="147" t="s">
        <v>120</v>
      </c>
      <c r="T18" s="147" t="s">
        <v>120</v>
      </c>
      <c r="U18" s="147">
        <v>0.45040000000000002</v>
      </c>
      <c r="V18" s="147">
        <f t="shared" si="6"/>
        <v>9.01</v>
      </c>
      <c r="W18" s="147"/>
      <c r="X18" s="147" t="s">
        <v>105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106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ht="22.5" outlineLevel="1" x14ac:dyDescent="0.2">
      <c r="A19" s="161">
        <v>10</v>
      </c>
      <c r="B19" s="162" t="s">
        <v>125</v>
      </c>
      <c r="C19" s="168" t="s">
        <v>126</v>
      </c>
      <c r="D19" s="163" t="s">
        <v>119</v>
      </c>
      <c r="E19" s="164">
        <v>10</v>
      </c>
      <c r="F19" s="165">
        <v>0</v>
      </c>
      <c r="G19" s="166">
        <f t="shared" si="0"/>
        <v>0</v>
      </c>
      <c r="H19" s="147">
        <v>40.74</v>
      </c>
      <c r="I19" s="147">
        <f t="shared" si="1"/>
        <v>407.4</v>
      </c>
      <c r="J19" s="147">
        <v>65.260000000000005</v>
      </c>
      <c r="K19" s="147">
        <f t="shared" si="2"/>
        <v>652.6</v>
      </c>
      <c r="L19" s="147">
        <v>21</v>
      </c>
      <c r="M19" s="147">
        <f t="shared" si="3"/>
        <v>0</v>
      </c>
      <c r="N19" s="147">
        <v>6.0000000000000002E-5</v>
      </c>
      <c r="O19" s="147">
        <f t="shared" si="4"/>
        <v>0</v>
      </c>
      <c r="P19" s="147">
        <v>0</v>
      </c>
      <c r="Q19" s="147">
        <f t="shared" si="5"/>
        <v>0</v>
      </c>
      <c r="R19" s="147"/>
      <c r="S19" s="147" t="s">
        <v>120</v>
      </c>
      <c r="T19" s="147" t="s">
        <v>120</v>
      </c>
      <c r="U19" s="147">
        <v>0.14199999999999999</v>
      </c>
      <c r="V19" s="147">
        <f t="shared" si="6"/>
        <v>1.42</v>
      </c>
      <c r="W19" s="147"/>
      <c r="X19" s="147" t="s">
        <v>105</v>
      </c>
      <c r="Y19" s="144"/>
      <c r="Z19" s="144"/>
      <c r="AA19" s="144"/>
      <c r="AB19" s="144"/>
      <c r="AC19" s="144"/>
      <c r="AD19" s="144"/>
      <c r="AE19" s="144"/>
      <c r="AF19" s="144"/>
      <c r="AG19" s="144" t="s">
        <v>106</v>
      </c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161">
        <v>11</v>
      </c>
      <c r="B20" s="162" t="s">
        <v>127</v>
      </c>
      <c r="C20" s="168" t="s">
        <v>128</v>
      </c>
      <c r="D20" s="163" t="s">
        <v>129</v>
      </c>
      <c r="E20" s="164">
        <v>2</v>
      </c>
      <c r="F20" s="165">
        <v>0</v>
      </c>
      <c r="G20" s="166">
        <f t="shared" si="0"/>
        <v>0</v>
      </c>
      <c r="H20" s="147">
        <v>148.66999999999999</v>
      </c>
      <c r="I20" s="147">
        <f t="shared" si="1"/>
        <v>297.33999999999997</v>
      </c>
      <c r="J20" s="147">
        <v>41.83</v>
      </c>
      <c r="K20" s="147">
        <f t="shared" si="2"/>
        <v>83.66</v>
      </c>
      <c r="L20" s="147">
        <v>21</v>
      </c>
      <c r="M20" s="147">
        <f t="shared" si="3"/>
        <v>0</v>
      </c>
      <c r="N20" s="147">
        <v>2.9999999999999997E-4</v>
      </c>
      <c r="O20" s="147">
        <f t="shared" si="4"/>
        <v>0</v>
      </c>
      <c r="P20" s="147">
        <v>0</v>
      </c>
      <c r="Q20" s="147">
        <f t="shared" si="5"/>
        <v>0</v>
      </c>
      <c r="R20" s="147"/>
      <c r="S20" s="147" t="s">
        <v>120</v>
      </c>
      <c r="T20" s="147" t="s">
        <v>120</v>
      </c>
      <c r="U20" s="147">
        <v>8.3000000000000004E-2</v>
      </c>
      <c r="V20" s="147">
        <f t="shared" si="6"/>
        <v>0.17</v>
      </c>
      <c r="W20" s="147"/>
      <c r="X20" s="147" t="s">
        <v>105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106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61">
        <v>12</v>
      </c>
      <c r="B21" s="162" t="s">
        <v>130</v>
      </c>
      <c r="C21" s="168" t="s">
        <v>131</v>
      </c>
      <c r="D21" s="163" t="s">
        <v>129</v>
      </c>
      <c r="E21" s="164">
        <v>1</v>
      </c>
      <c r="F21" s="165">
        <v>0</v>
      </c>
      <c r="G21" s="166">
        <f t="shared" si="0"/>
        <v>0</v>
      </c>
      <c r="H21" s="147">
        <v>3359.4</v>
      </c>
      <c r="I21" s="147">
        <f t="shared" si="1"/>
        <v>3359.4</v>
      </c>
      <c r="J21" s="147">
        <v>135.6</v>
      </c>
      <c r="K21" s="147">
        <f t="shared" si="2"/>
        <v>135.6</v>
      </c>
      <c r="L21" s="147">
        <v>21</v>
      </c>
      <c r="M21" s="147">
        <f t="shared" si="3"/>
        <v>0</v>
      </c>
      <c r="N21" s="147">
        <v>3.5000000000000001E-3</v>
      </c>
      <c r="O21" s="147">
        <f t="shared" si="4"/>
        <v>0</v>
      </c>
      <c r="P21" s="147">
        <v>0</v>
      </c>
      <c r="Q21" s="147">
        <f t="shared" si="5"/>
        <v>0</v>
      </c>
      <c r="R21" s="147"/>
      <c r="S21" s="147" t="s">
        <v>120</v>
      </c>
      <c r="T21" s="147" t="s">
        <v>120</v>
      </c>
      <c r="U21" s="147">
        <v>0.26900000000000002</v>
      </c>
      <c r="V21" s="147">
        <f t="shared" si="6"/>
        <v>0.27</v>
      </c>
      <c r="W21" s="147"/>
      <c r="X21" s="147" t="s">
        <v>105</v>
      </c>
      <c r="Y21" s="144"/>
      <c r="Z21" s="144"/>
      <c r="AA21" s="144"/>
      <c r="AB21" s="144"/>
      <c r="AC21" s="144"/>
      <c r="AD21" s="144"/>
      <c r="AE21" s="144"/>
      <c r="AF21" s="144"/>
      <c r="AG21" s="144" t="s">
        <v>106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ht="22.5" outlineLevel="1" x14ac:dyDescent="0.2">
      <c r="A22" s="161">
        <v>13</v>
      </c>
      <c r="B22" s="162" t="s">
        <v>132</v>
      </c>
      <c r="C22" s="168" t="s">
        <v>133</v>
      </c>
      <c r="D22" s="163" t="s">
        <v>129</v>
      </c>
      <c r="E22" s="164">
        <v>1</v>
      </c>
      <c r="F22" s="165">
        <v>0</v>
      </c>
      <c r="G22" s="166">
        <f t="shared" si="0"/>
        <v>0</v>
      </c>
      <c r="H22" s="147">
        <v>1296.4000000000001</v>
      </c>
      <c r="I22" s="147">
        <f t="shared" si="1"/>
        <v>1296.4000000000001</v>
      </c>
      <c r="J22" s="147">
        <v>135.6</v>
      </c>
      <c r="K22" s="147">
        <f t="shared" si="2"/>
        <v>135.6</v>
      </c>
      <c r="L22" s="147">
        <v>21</v>
      </c>
      <c r="M22" s="147">
        <f t="shared" si="3"/>
        <v>0</v>
      </c>
      <c r="N22" s="147">
        <v>4.8000000000000001E-4</v>
      </c>
      <c r="O22" s="147">
        <f t="shared" si="4"/>
        <v>0</v>
      </c>
      <c r="P22" s="147">
        <v>0</v>
      </c>
      <c r="Q22" s="147">
        <f t="shared" si="5"/>
        <v>0</v>
      </c>
      <c r="R22" s="147"/>
      <c r="S22" s="147" t="s">
        <v>120</v>
      </c>
      <c r="T22" s="147" t="s">
        <v>120</v>
      </c>
      <c r="U22" s="147">
        <v>0.26900000000000002</v>
      </c>
      <c r="V22" s="147">
        <f t="shared" si="6"/>
        <v>0.27</v>
      </c>
      <c r="W22" s="147"/>
      <c r="X22" s="147" t="s">
        <v>105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106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161">
        <v>14</v>
      </c>
      <c r="B23" s="162" t="s">
        <v>134</v>
      </c>
      <c r="C23" s="168" t="s">
        <v>135</v>
      </c>
      <c r="D23" s="163" t="s">
        <v>129</v>
      </c>
      <c r="E23" s="164">
        <v>4</v>
      </c>
      <c r="F23" s="165">
        <v>0</v>
      </c>
      <c r="G23" s="166">
        <f t="shared" si="0"/>
        <v>0</v>
      </c>
      <c r="H23" s="147">
        <v>538.4</v>
      </c>
      <c r="I23" s="147">
        <f t="shared" si="1"/>
        <v>2153.6</v>
      </c>
      <c r="J23" s="147">
        <v>135.6</v>
      </c>
      <c r="K23" s="147">
        <f t="shared" si="2"/>
        <v>542.4</v>
      </c>
      <c r="L23" s="147">
        <v>21</v>
      </c>
      <c r="M23" s="147">
        <f t="shared" si="3"/>
        <v>0</v>
      </c>
      <c r="N23" s="147">
        <v>5.1999999999999995E-4</v>
      </c>
      <c r="O23" s="147">
        <f t="shared" si="4"/>
        <v>0</v>
      </c>
      <c r="P23" s="147">
        <v>0</v>
      </c>
      <c r="Q23" s="147">
        <f t="shared" si="5"/>
        <v>0</v>
      </c>
      <c r="R23" s="147"/>
      <c r="S23" s="147" t="s">
        <v>120</v>
      </c>
      <c r="T23" s="147" t="s">
        <v>120</v>
      </c>
      <c r="U23" s="147">
        <v>0.26900000000000002</v>
      </c>
      <c r="V23" s="147">
        <f t="shared" si="6"/>
        <v>1.08</v>
      </c>
      <c r="W23" s="147"/>
      <c r="X23" s="147" t="s">
        <v>105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106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161">
        <v>15</v>
      </c>
      <c r="B24" s="162" t="s">
        <v>136</v>
      </c>
      <c r="C24" s="168" t="s">
        <v>137</v>
      </c>
      <c r="D24" s="163" t="s">
        <v>129</v>
      </c>
      <c r="E24" s="164">
        <v>1</v>
      </c>
      <c r="F24" s="165">
        <v>0</v>
      </c>
      <c r="G24" s="166">
        <f t="shared" si="0"/>
        <v>0</v>
      </c>
      <c r="H24" s="147">
        <v>560.4</v>
      </c>
      <c r="I24" s="147">
        <f t="shared" si="1"/>
        <v>560.4</v>
      </c>
      <c r="J24" s="147">
        <v>135.6</v>
      </c>
      <c r="K24" s="147">
        <f t="shared" si="2"/>
        <v>135.6</v>
      </c>
      <c r="L24" s="147">
        <v>21</v>
      </c>
      <c r="M24" s="147">
        <f t="shared" si="3"/>
        <v>0</v>
      </c>
      <c r="N24" s="147">
        <v>5.9999999999999995E-4</v>
      </c>
      <c r="O24" s="147">
        <f t="shared" si="4"/>
        <v>0</v>
      </c>
      <c r="P24" s="147">
        <v>0</v>
      </c>
      <c r="Q24" s="147">
        <f t="shared" si="5"/>
        <v>0</v>
      </c>
      <c r="R24" s="147"/>
      <c r="S24" s="147" t="s">
        <v>120</v>
      </c>
      <c r="T24" s="147" t="s">
        <v>120</v>
      </c>
      <c r="U24" s="147">
        <v>0.26900000000000002</v>
      </c>
      <c r="V24" s="147">
        <f t="shared" si="6"/>
        <v>0.27</v>
      </c>
      <c r="W24" s="147"/>
      <c r="X24" s="147" t="s">
        <v>105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106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ht="22.5" outlineLevel="1" x14ac:dyDescent="0.2">
      <c r="A25" s="161">
        <v>16</v>
      </c>
      <c r="B25" s="162" t="s">
        <v>138</v>
      </c>
      <c r="C25" s="168" t="s">
        <v>139</v>
      </c>
      <c r="D25" s="163" t="s">
        <v>129</v>
      </c>
      <c r="E25" s="164">
        <v>1</v>
      </c>
      <c r="F25" s="165">
        <v>0</v>
      </c>
      <c r="G25" s="166">
        <f t="shared" si="0"/>
        <v>0</v>
      </c>
      <c r="H25" s="147">
        <v>3080.04</v>
      </c>
      <c r="I25" s="147">
        <f t="shared" si="1"/>
        <v>3080.04</v>
      </c>
      <c r="J25" s="147">
        <v>239.96</v>
      </c>
      <c r="K25" s="147">
        <f t="shared" si="2"/>
        <v>239.96</v>
      </c>
      <c r="L25" s="147">
        <v>21</v>
      </c>
      <c r="M25" s="147">
        <f t="shared" si="3"/>
        <v>0</v>
      </c>
      <c r="N25" s="147">
        <v>6.4400000000000004E-3</v>
      </c>
      <c r="O25" s="147">
        <f t="shared" si="4"/>
        <v>0.01</v>
      </c>
      <c r="P25" s="147">
        <v>0</v>
      </c>
      <c r="Q25" s="147">
        <f t="shared" si="5"/>
        <v>0</v>
      </c>
      <c r="R25" s="147"/>
      <c r="S25" s="147" t="s">
        <v>120</v>
      </c>
      <c r="T25" s="147" t="s">
        <v>120</v>
      </c>
      <c r="U25" s="147">
        <v>0.47599999999999998</v>
      </c>
      <c r="V25" s="147">
        <f t="shared" si="6"/>
        <v>0.48</v>
      </c>
      <c r="W25" s="147"/>
      <c r="X25" s="147" t="s">
        <v>105</v>
      </c>
      <c r="Y25" s="144"/>
      <c r="Z25" s="144"/>
      <c r="AA25" s="144"/>
      <c r="AB25" s="144"/>
      <c r="AC25" s="144"/>
      <c r="AD25" s="144"/>
      <c r="AE25" s="144"/>
      <c r="AF25" s="144"/>
      <c r="AG25" s="144" t="s">
        <v>106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161">
        <v>17</v>
      </c>
      <c r="B26" s="162" t="s">
        <v>140</v>
      </c>
      <c r="C26" s="168" t="s">
        <v>141</v>
      </c>
      <c r="D26" s="163" t="s">
        <v>119</v>
      </c>
      <c r="E26" s="164">
        <v>30</v>
      </c>
      <c r="F26" s="165">
        <v>0</v>
      </c>
      <c r="G26" s="166">
        <f t="shared" si="0"/>
        <v>0</v>
      </c>
      <c r="H26" s="147">
        <v>0.4</v>
      </c>
      <c r="I26" s="147">
        <f t="shared" si="1"/>
        <v>12</v>
      </c>
      <c r="J26" s="147">
        <v>21.2</v>
      </c>
      <c r="K26" s="147">
        <f t="shared" si="2"/>
        <v>636</v>
      </c>
      <c r="L26" s="147">
        <v>21</v>
      </c>
      <c r="M26" s="147">
        <f t="shared" si="3"/>
        <v>0</v>
      </c>
      <c r="N26" s="147">
        <v>0</v>
      </c>
      <c r="O26" s="147">
        <f t="shared" si="4"/>
        <v>0</v>
      </c>
      <c r="P26" s="147">
        <v>0</v>
      </c>
      <c r="Q26" s="147">
        <f t="shared" si="5"/>
        <v>0</v>
      </c>
      <c r="R26" s="147"/>
      <c r="S26" s="147" t="s">
        <v>120</v>
      </c>
      <c r="T26" s="147" t="s">
        <v>120</v>
      </c>
      <c r="U26" s="147">
        <v>4.2000000000000003E-2</v>
      </c>
      <c r="V26" s="147">
        <f t="shared" si="6"/>
        <v>1.26</v>
      </c>
      <c r="W26" s="147"/>
      <c r="X26" s="147" t="s">
        <v>105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106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61">
        <v>18</v>
      </c>
      <c r="B27" s="162" t="s">
        <v>142</v>
      </c>
      <c r="C27" s="168" t="s">
        <v>143</v>
      </c>
      <c r="D27" s="163" t="s">
        <v>129</v>
      </c>
      <c r="E27" s="164">
        <v>1</v>
      </c>
      <c r="F27" s="165">
        <v>0</v>
      </c>
      <c r="G27" s="166">
        <f t="shared" si="0"/>
        <v>0</v>
      </c>
      <c r="H27" s="147">
        <v>2151.73</v>
      </c>
      <c r="I27" s="147">
        <f t="shared" si="1"/>
        <v>2151.73</v>
      </c>
      <c r="J27" s="147">
        <v>218.27</v>
      </c>
      <c r="K27" s="147">
        <f t="shared" si="2"/>
        <v>218.27</v>
      </c>
      <c r="L27" s="147">
        <v>21</v>
      </c>
      <c r="M27" s="147">
        <f t="shared" si="3"/>
        <v>0</v>
      </c>
      <c r="N27" s="147">
        <v>2.5200000000000001E-3</v>
      </c>
      <c r="O27" s="147">
        <f t="shared" si="4"/>
        <v>0</v>
      </c>
      <c r="P27" s="147">
        <v>0</v>
      </c>
      <c r="Q27" s="147">
        <f t="shared" si="5"/>
        <v>0</v>
      </c>
      <c r="R27" s="147"/>
      <c r="S27" s="147" t="s">
        <v>120</v>
      </c>
      <c r="T27" s="147" t="s">
        <v>120</v>
      </c>
      <c r="U27" s="147">
        <v>0.433</v>
      </c>
      <c r="V27" s="147">
        <f t="shared" si="6"/>
        <v>0.43</v>
      </c>
      <c r="W27" s="147"/>
      <c r="X27" s="147" t="s">
        <v>105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106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61">
        <v>19</v>
      </c>
      <c r="B28" s="162" t="s">
        <v>144</v>
      </c>
      <c r="C28" s="168" t="s">
        <v>145</v>
      </c>
      <c r="D28" s="163" t="s">
        <v>146</v>
      </c>
      <c r="E28" s="164">
        <v>50</v>
      </c>
      <c r="F28" s="165">
        <v>0</v>
      </c>
      <c r="G28" s="166">
        <f t="shared" si="0"/>
        <v>0</v>
      </c>
      <c r="H28" s="147">
        <v>16.489999999999998</v>
      </c>
      <c r="I28" s="147">
        <f t="shared" si="1"/>
        <v>824.5</v>
      </c>
      <c r="J28" s="147">
        <v>203.51</v>
      </c>
      <c r="K28" s="147">
        <f t="shared" si="2"/>
        <v>10175.5</v>
      </c>
      <c r="L28" s="147">
        <v>21</v>
      </c>
      <c r="M28" s="147">
        <f t="shared" si="3"/>
        <v>0</v>
      </c>
      <c r="N28" s="147">
        <v>6.0000000000000002E-5</v>
      </c>
      <c r="O28" s="147">
        <f t="shared" si="4"/>
        <v>0</v>
      </c>
      <c r="P28" s="147">
        <v>0</v>
      </c>
      <c r="Q28" s="147">
        <f t="shared" si="5"/>
        <v>0</v>
      </c>
      <c r="R28" s="147"/>
      <c r="S28" s="147" t="s">
        <v>120</v>
      </c>
      <c r="T28" s="147" t="s">
        <v>120</v>
      </c>
      <c r="U28" s="147">
        <v>0.42599999999999999</v>
      </c>
      <c r="V28" s="147">
        <f t="shared" si="6"/>
        <v>21.3</v>
      </c>
      <c r="W28" s="147"/>
      <c r="X28" s="147" t="s">
        <v>105</v>
      </c>
      <c r="Y28" s="144"/>
      <c r="Z28" s="144"/>
      <c r="AA28" s="144"/>
      <c r="AB28" s="144"/>
      <c r="AC28" s="144"/>
      <c r="AD28" s="144"/>
      <c r="AE28" s="144"/>
      <c r="AF28" s="144"/>
      <c r="AG28" s="144" t="s">
        <v>106</v>
      </c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61">
        <v>20</v>
      </c>
      <c r="B29" s="162" t="s">
        <v>147</v>
      </c>
      <c r="C29" s="168" t="s">
        <v>148</v>
      </c>
      <c r="D29" s="163" t="s">
        <v>0</v>
      </c>
      <c r="E29" s="164">
        <v>792.65499999999997</v>
      </c>
      <c r="F29" s="165">
        <v>0</v>
      </c>
      <c r="G29" s="166">
        <f t="shared" si="0"/>
        <v>0</v>
      </c>
      <c r="H29" s="147">
        <v>0</v>
      </c>
      <c r="I29" s="147">
        <f t="shared" si="1"/>
        <v>0</v>
      </c>
      <c r="J29" s="147">
        <v>1.2</v>
      </c>
      <c r="K29" s="147">
        <f t="shared" si="2"/>
        <v>951.19</v>
      </c>
      <c r="L29" s="147">
        <v>21</v>
      </c>
      <c r="M29" s="147">
        <f t="shared" si="3"/>
        <v>0</v>
      </c>
      <c r="N29" s="147">
        <v>0</v>
      </c>
      <c r="O29" s="147">
        <f t="shared" si="4"/>
        <v>0</v>
      </c>
      <c r="P29" s="147">
        <v>0</v>
      </c>
      <c r="Q29" s="147">
        <f t="shared" si="5"/>
        <v>0</v>
      </c>
      <c r="R29" s="147"/>
      <c r="S29" s="147" t="s">
        <v>120</v>
      </c>
      <c r="T29" s="147" t="s">
        <v>120</v>
      </c>
      <c r="U29" s="147">
        <v>0</v>
      </c>
      <c r="V29" s="147">
        <f t="shared" si="6"/>
        <v>0</v>
      </c>
      <c r="W29" s="147"/>
      <c r="X29" s="147" t="s">
        <v>149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150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x14ac:dyDescent="0.2">
      <c r="A30" s="149" t="s">
        <v>99</v>
      </c>
      <c r="B30" s="150" t="s">
        <v>60</v>
      </c>
      <c r="C30" s="167" t="s">
        <v>61</v>
      </c>
      <c r="D30" s="151"/>
      <c r="E30" s="152"/>
      <c r="F30" s="153"/>
      <c r="G30" s="154">
        <f>SUMIF(AG31:AG34,"&lt;&gt;NOR",G31:G34)</f>
        <v>0</v>
      </c>
      <c r="H30" s="148"/>
      <c r="I30" s="148">
        <f>SUM(I31:I34)</f>
        <v>140000</v>
      </c>
      <c r="J30" s="148"/>
      <c r="K30" s="148">
        <f>SUM(K31:K34)</f>
        <v>3713.17</v>
      </c>
      <c r="L30" s="148"/>
      <c r="M30" s="148">
        <f>SUM(M31:M34)</f>
        <v>0</v>
      </c>
      <c r="N30" s="148"/>
      <c r="O30" s="148">
        <f>SUM(O31:O34)</f>
        <v>0.01</v>
      </c>
      <c r="P30" s="148"/>
      <c r="Q30" s="148">
        <f>SUM(Q31:Q34)</f>
        <v>0</v>
      </c>
      <c r="R30" s="148"/>
      <c r="S30" s="148"/>
      <c r="T30" s="148"/>
      <c r="U30" s="148"/>
      <c r="V30" s="148">
        <f>SUM(V31:V34)</f>
        <v>2.4500000000000002</v>
      </c>
      <c r="W30" s="148"/>
      <c r="X30" s="148"/>
      <c r="AG30" t="s">
        <v>100</v>
      </c>
    </row>
    <row r="31" spans="1:60" ht="22.5" outlineLevel="1" x14ac:dyDescent="0.2">
      <c r="A31" s="161">
        <v>21</v>
      </c>
      <c r="B31" s="162" t="s">
        <v>151</v>
      </c>
      <c r="C31" s="168" t="s">
        <v>258</v>
      </c>
      <c r="D31" s="163" t="s">
        <v>152</v>
      </c>
      <c r="E31" s="164">
        <v>1</v>
      </c>
      <c r="F31" s="165">
        <v>0</v>
      </c>
      <c r="G31" s="166">
        <f>ROUND(E31*F31,2)</f>
        <v>0</v>
      </c>
      <c r="H31" s="147">
        <v>17200</v>
      </c>
      <c r="I31" s="147">
        <f>ROUND(E31*H31,2)</f>
        <v>17200</v>
      </c>
      <c r="J31" s="147">
        <v>800</v>
      </c>
      <c r="K31" s="147">
        <f>ROUND(E31*J31,2)</f>
        <v>800</v>
      </c>
      <c r="L31" s="147">
        <v>21</v>
      </c>
      <c r="M31" s="147">
        <f>G31*(1+L31/100)</f>
        <v>0</v>
      </c>
      <c r="N31" s="147">
        <v>0</v>
      </c>
      <c r="O31" s="147">
        <f>ROUND(E31*N31,2)</f>
        <v>0</v>
      </c>
      <c r="P31" s="147">
        <v>0</v>
      </c>
      <c r="Q31" s="147">
        <f>ROUND(E31*P31,2)</f>
        <v>0</v>
      </c>
      <c r="R31" s="147"/>
      <c r="S31" s="147" t="s">
        <v>104</v>
      </c>
      <c r="T31" s="147">
        <v>2021</v>
      </c>
      <c r="U31" s="147">
        <v>0</v>
      </c>
      <c r="V31" s="147">
        <f>ROUND(E31*U31,2)</f>
        <v>0</v>
      </c>
      <c r="W31" s="147"/>
      <c r="X31" s="147" t="s">
        <v>105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106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61">
        <v>22</v>
      </c>
      <c r="B32" s="162" t="s">
        <v>153</v>
      </c>
      <c r="C32" s="168" t="s">
        <v>154</v>
      </c>
      <c r="D32" s="163" t="s">
        <v>152</v>
      </c>
      <c r="E32" s="164">
        <v>1</v>
      </c>
      <c r="F32" s="165">
        <v>0</v>
      </c>
      <c r="G32" s="166">
        <f>ROUND(E32*F32,2)</f>
        <v>0</v>
      </c>
      <c r="H32" s="147">
        <v>2800</v>
      </c>
      <c r="I32" s="147">
        <f>ROUND(E32*H32,2)</f>
        <v>2800</v>
      </c>
      <c r="J32" s="147">
        <v>400</v>
      </c>
      <c r="K32" s="147">
        <f>ROUND(E32*J32,2)</f>
        <v>400</v>
      </c>
      <c r="L32" s="147">
        <v>21</v>
      </c>
      <c r="M32" s="147">
        <f>G32*(1+L32/100)</f>
        <v>0</v>
      </c>
      <c r="N32" s="147">
        <v>0</v>
      </c>
      <c r="O32" s="147">
        <f>ROUND(E32*N32,2)</f>
        <v>0</v>
      </c>
      <c r="P32" s="147">
        <v>0</v>
      </c>
      <c r="Q32" s="147">
        <f>ROUND(E32*P32,2)</f>
        <v>0</v>
      </c>
      <c r="R32" s="147"/>
      <c r="S32" s="147" t="s">
        <v>104</v>
      </c>
      <c r="T32" s="147">
        <v>2021</v>
      </c>
      <c r="U32" s="147">
        <v>0</v>
      </c>
      <c r="V32" s="147">
        <f>ROUND(E32*U32,2)</f>
        <v>0</v>
      </c>
      <c r="W32" s="147"/>
      <c r="X32" s="147" t="s">
        <v>105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106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ht="22.5" outlineLevel="1" x14ac:dyDescent="0.2">
      <c r="A33" s="161">
        <v>23</v>
      </c>
      <c r="B33" s="162" t="s">
        <v>155</v>
      </c>
      <c r="C33" s="168" t="s">
        <v>156</v>
      </c>
      <c r="D33" s="163" t="s">
        <v>129</v>
      </c>
      <c r="E33" s="164">
        <v>1</v>
      </c>
      <c r="F33" s="165">
        <v>0</v>
      </c>
      <c r="G33" s="166">
        <f>ROUND(E33*F33,2)</f>
        <v>0</v>
      </c>
      <c r="H33" s="147">
        <v>120000</v>
      </c>
      <c r="I33" s="147">
        <f>ROUND(E33*H33,2)</f>
        <v>120000</v>
      </c>
      <c r="J33" s="147">
        <v>1500</v>
      </c>
      <c r="K33" s="147">
        <f>ROUND(E33*J33,2)</f>
        <v>1500</v>
      </c>
      <c r="L33" s="147">
        <v>21</v>
      </c>
      <c r="M33" s="147">
        <f>G33*(1+L33/100)</f>
        <v>0</v>
      </c>
      <c r="N33" s="147">
        <v>8.8999999999999999E-3</v>
      </c>
      <c r="O33" s="147">
        <f>ROUND(E33*N33,2)</f>
        <v>0.01</v>
      </c>
      <c r="P33" s="147">
        <v>0</v>
      </c>
      <c r="Q33" s="147">
        <f>ROUND(E33*P33,2)</f>
        <v>0</v>
      </c>
      <c r="R33" s="147"/>
      <c r="S33" s="147" t="s">
        <v>104</v>
      </c>
      <c r="T33" s="147">
        <v>2021</v>
      </c>
      <c r="U33" s="147">
        <v>2.4529999999999998</v>
      </c>
      <c r="V33" s="147">
        <f>ROUND(E33*U33,2)</f>
        <v>2.4500000000000002</v>
      </c>
      <c r="W33" s="147"/>
      <c r="X33" s="147" t="s">
        <v>105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106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161">
        <v>24</v>
      </c>
      <c r="B34" s="162" t="s">
        <v>157</v>
      </c>
      <c r="C34" s="168" t="s">
        <v>158</v>
      </c>
      <c r="D34" s="163" t="s">
        <v>0</v>
      </c>
      <c r="E34" s="164">
        <v>1427</v>
      </c>
      <c r="F34" s="165">
        <v>0</v>
      </c>
      <c r="G34" s="166">
        <f>ROUND(E34*F34,2)</f>
        <v>0</v>
      </c>
      <c r="H34" s="147">
        <v>0</v>
      </c>
      <c r="I34" s="147">
        <f>ROUND(E34*H34,2)</f>
        <v>0</v>
      </c>
      <c r="J34" s="147">
        <v>0.71</v>
      </c>
      <c r="K34" s="147">
        <f>ROUND(E34*J34,2)</f>
        <v>1013.17</v>
      </c>
      <c r="L34" s="147">
        <v>21</v>
      </c>
      <c r="M34" s="147">
        <f>G34*(1+L34/100)</f>
        <v>0</v>
      </c>
      <c r="N34" s="147">
        <v>0</v>
      </c>
      <c r="O34" s="147">
        <f>ROUND(E34*N34,2)</f>
        <v>0</v>
      </c>
      <c r="P34" s="147">
        <v>0</v>
      </c>
      <c r="Q34" s="147">
        <f>ROUND(E34*P34,2)</f>
        <v>0</v>
      </c>
      <c r="R34" s="147"/>
      <c r="S34" s="147" t="s">
        <v>120</v>
      </c>
      <c r="T34" s="147" t="s">
        <v>120</v>
      </c>
      <c r="U34" s="147">
        <v>0</v>
      </c>
      <c r="V34" s="147">
        <f>ROUND(E34*U34,2)</f>
        <v>0</v>
      </c>
      <c r="W34" s="147"/>
      <c r="X34" s="147" t="s">
        <v>149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150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x14ac:dyDescent="0.2">
      <c r="A35" s="149" t="s">
        <v>99</v>
      </c>
      <c r="B35" s="150" t="s">
        <v>62</v>
      </c>
      <c r="C35" s="167" t="s">
        <v>63</v>
      </c>
      <c r="D35" s="151"/>
      <c r="E35" s="152"/>
      <c r="F35" s="153"/>
      <c r="G35" s="154">
        <f>SUMIF(AG36:AG36,"&lt;&gt;NOR",G36:G36)</f>
        <v>0</v>
      </c>
      <c r="H35" s="148"/>
      <c r="I35" s="148">
        <f>SUM(I36:I36)</f>
        <v>73.900000000000006</v>
      </c>
      <c r="J35" s="148"/>
      <c r="K35" s="148">
        <f>SUM(K36:K36)</f>
        <v>10496.1</v>
      </c>
      <c r="L35" s="148"/>
      <c r="M35" s="148">
        <f>SUM(M36:M36)</f>
        <v>0</v>
      </c>
      <c r="N35" s="148"/>
      <c r="O35" s="148">
        <f>SUM(O36:O36)</f>
        <v>0</v>
      </c>
      <c r="P35" s="148"/>
      <c r="Q35" s="148">
        <f>SUM(Q36:Q36)</f>
        <v>2.72</v>
      </c>
      <c r="R35" s="148"/>
      <c r="S35" s="148"/>
      <c r="T35" s="148"/>
      <c r="U35" s="148"/>
      <c r="V35" s="148">
        <f>SUM(V36:V36)</f>
        <v>20.82</v>
      </c>
      <c r="W35" s="148"/>
      <c r="X35" s="148"/>
      <c r="AG35" t="s">
        <v>100</v>
      </c>
    </row>
    <row r="36" spans="1:60" outlineLevel="1" x14ac:dyDescent="0.2">
      <c r="A36" s="161">
        <v>25</v>
      </c>
      <c r="B36" s="162" t="s">
        <v>159</v>
      </c>
      <c r="C36" s="168" t="s">
        <v>160</v>
      </c>
      <c r="D36" s="163" t="s">
        <v>129</v>
      </c>
      <c r="E36" s="164">
        <v>1</v>
      </c>
      <c r="F36" s="165">
        <v>0</v>
      </c>
      <c r="G36" s="166">
        <f>ROUND(E36*F36,2)</f>
        <v>0</v>
      </c>
      <c r="H36" s="147">
        <v>73.900000000000006</v>
      </c>
      <c r="I36" s="147">
        <f>ROUND(E36*H36,2)</f>
        <v>73.900000000000006</v>
      </c>
      <c r="J36" s="147">
        <v>10496.1</v>
      </c>
      <c r="K36" s="147">
        <f>ROUND(E36*J36,2)</f>
        <v>10496.1</v>
      </c>
      <c r="L36" s="147">
        <v>21</v>
      </c>
      <c r="M36" s="147">
        <f>G36*(1+L36/100)</f>
        <v>0</v>
      </c>
      <c r="N36" s="147">
        <v>7.5000000000000002E-4</v>
      </c>
      <c r="O36" s="147">
        <f>ROUND(E36*N36,2)</f>
        <v>0</v>
      </c>
      <c r="P36" s="147">
        <v>2.72</v>
      </c>
      <c r="Q36" s="147">
        <f>ROUND(E36*P36,2)</f>
        <v>2.72</v>
      </c>
      <c r="R36" s="147"/>
      <c r="S36" s="147" t="s">
        <v>120</v>
      </c>
      <c r="T36" s="147" t="s">
        <v>120</v>
      </c>
      <c r="U36" s="147">
        <v>20.821000000000002</v>
      </c>
      <c r="V36" s="147">
        <f>ROUND(E36*U36,2)</f>
        <v>20.82</v>
      </c>
      <c r="W36" s="147"/>
      <c r="X36" s="147" t="s">
        <v>105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106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x14ac:dyDescent="0.2">
      <c r="A37" s="149" t="s">
        <v>99</v>
      </c>
      <c r="B37" s="150" t="s">
        <v>64</v>
      </c>
      <c r="C37" s="167" t="s">
        <v>65</v>
      </c>
      <c r="D37" s="151"/>
      <c r="E37" s="152"/>
      <c r="F37" s="153"/>
      <c r="G37" s="154">
        <f>SUMIF(AG38:AG48,"&lt;&gt;NOR",G38:G48)</f>
        <v>0</v>
      </c>
      <c r="H37" s="148"/>
      <c r="I37" s="148">
        <f>SUM(I38:I48)</f>
        <v>46824.66</v>
      </c>
      <c r="J37" s="148"/>
      <c r="K37" s="148">
        <f>SUM(K38:K48)</f>
        <v>76961.39</v>
      </c>
      <c r="L37" s="148"/>
      <c r="M37" s="148">
        <f>SUM(M38:M48)</f>
        <v>0</v>
      </c>
      <c r="N37" s="148"/>
      <c r="O37" s="148">
        <f>SUM(O38:O48)</f>
        <v>0.23000000000000004</v>
      </c>
      <c r="P37" s="148"/>
      <c r="Q37" s="148">
        <f>SUM(Q38:Q48)</f>
        <v>0.37</v>
      </c>
      <c r="R37" s="148"/>
      <c r="S37" s="148"/>
      <c r="T37" s="148"/>
      <c r="U37" s="148"/>
      <c r="V37" s="148">
        <f>SUM(V38:V48)</f>
        <v>79.099999999999994</v>
      </c>
      <c r="W37" s="148"/>
      <c r="X37" s="148"/>
      <c r="AG37" t="s">
        <v>100</v>
      </c>
    </row>
    <row r="38" spans="1:60" outlineLevel="1" x14ac:dyDescent="0.2">
      <c r="A38" s="161">
        <v>26</v>
      </c>
      <c r="B38" s="162" t="s">
        <v>161</v>
      </c>
      <c r="C38" s="168" t="s">
        <v>162</v>
      </c>
      <c r="D38" s="163" t="s">
        <v>129</v>
      </c>
      <c r="E38" s="164">
        <v>2</v>
      </c>
      <c r="F38" s="165">
        <v>0</v>
      </c>
      <c r="G38" s="166">
        <f t="shared" ref="G38:G48" si="7">ROUND(E38*F38,2)</f>
        <v>0</v>
      </c>
      <c r="H38" s="147">
        <v>2446.8000000000002</v>
      </c>
      <c r="I38" s="147">
        <f t="shared" ref="I38:I48" si="8">ROUND(E38*H38,2)</f>
        <v>4893.6000000000004</v>
      </c>
      <c r="J38" s="147">
        <v>2098.1999999999998</v>
      </c>
      <c r="K38" s="147">
        <f t="shared" ref="K38:K48" si="9">ROUND(E38*J38,2)</f>
        <v>4196.3999999999996</v>
      </c>
      <c r="L38" s="147">
        <v>21</v>
      </c>
      <c r="M38" s="147">
        <f t="shared" ref="M38:M48" si="10">G38*(1+L38/100)</f>
        <v>0</v>
      </c>
      <c r="N38" s="147">
        <v>8.6709999999999995E-2</v>
      </c>
      <c r="O38" s="147">
        <f t="shared" ref="O38:O48" si="11">ROUND(E38*N38,2)</f>
        <v>0.17</v>
      </c>
      <c r="P38" s="147">
        <v>0</v>
      </c>
      <c r="Q38" s="147">
        <f t="shared" ref="Q38:Q48" si="12">ROUND(E38*P38,2)</f>
        <v>0</v>
      </c>
      <c r="R38" s="147"/>
      <c r="S38" s="147" t="s">
        <v>120</v>
      </c>
      <c r="T38" s="147" t="s">
        <v>120</v>
      </c>
      <c r="U38" s="147">
        <v>4.1820000000000004</v>
      </c>
      <c r="V38" s="147">
        <f t="shared" ref="V38:V48" si="13">ROUND(E38*U38,2)</f>
        <v>8.36</v>
      </c>
      <c r="W38" s="147"/>
      <c r="X38" s="147" t="s">
        <v>105</v>
      </c>
      <c r="Y38" s="144"/>
      <c r="Z38" s="144"/>
      <c r="AA38" s="144"/>
      <c r="AB38" s="144"/>
      <c r="AC38" s="144"/>
      <c r="AD38" s="144"/>
      <c r="AE38" s="144"/>
      <c r="AF38" s="144"/>
      <c r="AG38" s="144" t="s">
        <v>106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161">
        <v>27</v>
      </c>
      <c r="B39" s="162" t="s">
        <v>163</v>
      </c>
      <c r="C39" s="168" t="s">
        <v>164</v>
      </c>
      <c r="D39" s="163" t="s">
        <v>129</v>
      </c>
      <c r="E39" s="164">
        <v>4</v>
      </c>
      <c r="F39" s="165">
        <v>0</v>
      </c>
      <c r="G39" s="166">
        <f t="shared" si="7"/>
        <v>0</v>
      </c>
      <c r="H39" s="147">
        <v>667.96</v>
      </c>
      <c r="I39" s="147">
        <f t="shared" si="8"/>
        <v>2671.84</v>
      </c>
      <c r="J39" s="147">
        <v>71.040000000000006</v>
      </c>
      <c r="K39" s="147">
        <f t="shared" si="9"/>
        <v>284.16000000000003</v>
      </c>
      <c r="L39" s="147">
        <v>21</v>
      </c>
      <c r="M39" s="147">
        <f t="shared" si="10"/>
        <v>0</v>
      </c>
      <c r="N39" s="147">
        <v>1.128E-2</v>
      </c>
      <c r="O39" s="147">
        <f t="shared" si="11"/>
        <v>0.05</v>
      </c>
      <c r="P39" s="147">
        <v>0</v>
      </c>
      <c r="Q39" s="147">
        <f t="shared" si="12"/>
        <v>0</v>
      </c>
      <c r="R39" s="147"/>
      <c r="S39" s="147" t="s">
        <v>120</v>
      </c>
      <c r="T39" s="147" t="s">
        <v>120</v>
      </c>
      <c r="U39" s="147">
        <v>0.13</v>
      </c>
      <c r="V39" s="147">
        <f t="shared" si="13"/>
        <v>0.52</v>
      </c>
      <c r="W39" s="147"/>
      <c r="X39" s="147" t="s">
        <v>105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106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161">
        <v>28</v>
      </c>
      <c r="B40" s="162" t="s">
        <v>165</v>
      </c>
      <c r="C40" s="168" t="s">
        <v>166</v>
      </c>
      <c r="D40" s="163" t="s">
        <v>129</v>
      </c>
      <c r="E40" s="164">
        <v>4</v>
      </c>
      <c r="F40" s="165">
        <v>0</v>
      </c>
      <c r="G40" s="166">
        <f t="shared" si="7"/>
        <v>0</v>
      </c>
      <c r="H40" s="147">
        <v>87.8</v>
      </c>
      <c r="I40" s="147">
        <f t="shared" si="8"/>
        <v>351.2</v>
      </c>
      <c r="J40" s="147">
        <v>204.2</v>
      </c>
      <c r="K40" s="147">
        <f t="shared" si="9"/>
        <v>816.8</v>
      </c>
      <c r="L40" s="147">
        <v>21</v>
      </c>
      <c r="M40" s="147">
        <f t="shared" si="10"/>
        <v>0</v>
      </c>
      <c r="N40" s="147">
        <v>7.7999999999999999E-4</v>
      </c>
      <c r="O40" s="147">
        <f t="shared" si="11"/>
        <v>0</v>
      </c>
      <c r="P40" s="147">
        <v>0</v>
      </c>
      <c r="Q40" s="147">
        <f t="shared" si="12"/>
        <v>0</v>
      </c>
      <c r="R40" s="147"/>
      <c r="S40" s="147" t="s">
        <v>120</v>
      </c>
      <c r="T40" s="147" t="s">
        <v>120</v>
      </c>
      <c r="U40" s="147">
        <v>0.374</v>
      </c>
      <c r="V40" s="147">
        <f t="shared" si="13"/>
        <v>1.5</v>
      </c>
      <c r="W40" s="147"/>
      <c r="X40" s="147" t="s">
        <v>105</v>
      </c>
      <c r="Y40" s="144"/>
      <c r="Z40" s="144"/>
      <c r="AA40" s="144"/>
      <c r="AB40" s="144"/>
      <c r="AC40" s="144"/>
      <c r="AD40" s="144"/>
      <c r="AE40" s="144"/>
      <c r="AF40" s="144"/>
      <c r="AG40" s="144" t="s">
        <v>106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61">
        <v>29</v>
      </c>
      <c r="B41" s="162" t="s">
        <v>167</v>
      </c>
      <c r="C41" s="168" t="s">
        <v>168</v>
      </c>
      <c r="D41" s="163" t="s">
        <v>129</v>
      </c>
      <c r="E41" s="164">
        <v>4</v>
      </c>
      <c r="F41" s="165">
        <v>0</v>
      </c>
      <c r="G41" s="166">
        <f t="shared" si="7"/>
        <v>0</v>
      </c>
      <c r="H41" s="147">
        <v>155.88</v>
      </c>
      <c r="I41" s="147">
        <f t="shared" si="8"/>
        <v>623.52</v>
      </c>
      <c r="J41" s="147">
        <v>289.62</v>
      </c>
      <c r="K41" s="147">
        <f t="shared" si="9"/>
        <v>1158.48</v>
      </c>
      <c r="L41" s="147">
        <v>21</v>
      </c>
      <c r="M41" s="147">
        <f t="shared" si="10"/>
        <v>0</v>
      </c>
      <c r="N41" s="147">
        <v>1.58E-3</v>
      </c>
      <c r="O41" s="147">
        <f t="shared" si="11"/>
        <v>0.01</v>
      </c>
      <c r="P41" s="147">
        <v>0</v>
      </c>
      <c r="Q41" s="147">
        <f t="shared" si="12"/>
        <v>0</v>
      </c>
      <c r="R41" s="147"/>
      <c r="S41" s="147" t="s">
        <v>120</v>
      </c>
      <c r="T41" s="147" t="s">
        <v>120</v>
      </c>
      <c r="U41" s="147">
        <v>0.53</v>
      </c>
      <c r="V41" s="147">
        <f t="shared" si="13"/>
        <v>2.12</v>
      </c>
      <c r="W41" s="147"/>
      <c r="X41" s="147" t="s">
        <v>105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106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61">
        <v>30</v>
      </c>
      <c r="B42" s="162" t="s">
        <v>169</v>
      </c>
      <c r="C42" s="168" t="s">
        <v>170</v>
      </c>
      <c r="D42" s="163" t="s">
        <v>119</v>
      </c>
      <c r="E42" s="164">
        <v>4</v>
      </c>
      <c r="F42" s="165">
        <v>0</v>
      </c>
      <c r="G42" s="166">
        <f t="shared" si="7"/>
        <v>0</v>
      </c>
      <c r="H42" s="147">
        <v>0</v>
      </c>
      <c r="I42" s="147">
        <f t="shared" si="8"/>
        <v>0</v>
      </c>
      <c r="J42" s="147">
        <v>161</v>
      </c>
      <c r="K42" s="147">
        <f t="shared" si="9"/>
        <v>644</v>
      </c>
      <c r="L42" s="147">
        <v>21</v>
      </c>
      <c r="M42" s="147">
        <f t="shared" si="10"/>
        <v>0</v>
      </c>
      <c r="N42" s="147">
        <v>0</v>
      </c>
      <c r="O42" s="147">
        <f t="shared" si="11"/>
        <v>0</v>
      </c>
      <c r="P42" s="147">
        <v>9.3579999999999997E-2</v>
      </c>
      <c r="Q42" s="147">
        <f t="shared" si="12"/>
        <v>0.37</v>
      </c>
      <c r="R42" s="147"/>
      <c r="S42" s="147" t="s">
        <v>120</v>
      </c>
      <c r="T42" s="147" t="s">
        <v>120</v>
      </c>
      <c r="U42" s="147">
        <v>0.35</v>
      </c>
      <c r="V42" s="147">
        <f t="shared" si="13"/>
        <v>1.4</v>
      </c>
      <c r="W42" s="147"/>
      <c r="X42" s="147" t="s">
        <v>105</v>
      </c>
      <c r="Y42" s="144"/>
      <c r="Z42" s="144"/>
      <c r="AA42" s="144"/>
      <c r="AB42" s="144"/>
      <c r="AC42" s="144"/>
      <c r="AD42" s="144"/>
      <c r="AE42" s="144"/>
      <c r="AF42" s="144"/>
      <c r="AG42" s="144" t="s">
        <v>106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ht="22.5" outlineLevel="1" x14ac:dyDescent="0.2">
      <c r="A43" s="161">
        <v>31</v>
      </c>
      <c r="B43" s="162" t="s">
        <v>171</v>
      </c>
      <c r="C43" s="168" t="s">
        <v>172</v>
      </c>
      <c r="D43" s="163" t="s">
        <v>152</v>
      </c>
      <c r="E43" s="164">
        <v>1</v>
      </c>
      <c r="F43" s="165">
        <v>0</v>
      </c>
      <c r="G43" s="166">
        <f t="shared" si="7"/>
        <v>0</v>
      </c>
      <c r="H43" s="147">
        <v>0</v>
      </c>
      <c r="I43" s="147">
        <f t="shared" si="8"/>
        <v>0</v>
      </c>
      <c r="J43" s="147">
        <v>33100</v>
      </c>
      <c r="K43" s="147">
        <f t="shared" si="9"/>
        <v>33100</v>
      </c>
      <c r="L43" s="147">
        <v>21</v>
      </c>
      <c r="M43" s="147">
        <f t="shared" si="10"/>
        <v>0</v>
      </c>
      <c r="N43" s="147">
        <v>0</v>
      </c>
      <c r="O43" s="147">
        <f t="shared" si="11"/>
        <v>0</v>
      </c>
      <c r="P43" s="147">
        <v>0</v>
      </c>
      <c r="Q43" s="147">
        <f t="shared" si="12"/>
        <v>0</v>
      </c>
      <c r="R43" s="147"/>
      <c r="S43" s="147" t="s">
        <v>104</v>
      </c>
      <c r="T43" s="147">
        <v>2021</v>
      </c>
      <c r="U43" s="147">
        <v>0</v>
      </c>
      <c r="V43" s="147">
        <f t="shared" si="13"/>
        <v>0</v>
      </c>
      <c r="W43" s="147"/>
      <c r="X43" s="147" t="s">
        <v>105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106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ht="22.5" outlineLevel="1" x14ac:dyDescent="0.2">
      <c r="A44" s="161">
        <v>32</v>
      </c>
      <c r="B44" s="162" t="s">
        <v>173</v>
      </c>
      <c r="C44" s="168" t="s">
        <v>174</v>
      </c>
      <c r="D44" s="163" t="s">
        <v>152</v>
      </c>
      <c r="E44" s="164">
        <v>1</v>
      </c>
      <c r="F44" s="165">
        <v>0</v>
      </c>
      <c r="G44" s="166">
        <f t="shared" si="7"/>
        <v>0</v>
      </c>
      <c r="H44" s="147">
        <v>37600</v>
      </c>
      <c r="I44" s="147">
        <f t="shared" si="8"/>
        <v>37600</v>
      </c>
      <c r="J44" s="147">
        <v>1500</v>
      </c>
      <c r="K44" s="147">
        <f t="shared" si="9"/>
        <v>1500</v>
      </c>
      <c r="L44" s="147">
        <v>21</v>
      </c>
      <c r="M44" s="147">
        <f t="shared" si="10"/>
        <v>0</v>
      </c>
      <c r="N44" s="147">
        <v>0</v>
      </c>
      <c r="O44" s="147">
        <f t="shared" si="11"/>
        <v>0</v>
      </c>
      <c r="P44" s="147">
        <v>0</v>
      </c>
      <c r="Q44" s="147">
        <f t="shared" si="12"/>
        <v>0</v>
      </c>
      <c r="R44" s="147"/>
      <c r="S44" s="147" t="s">
        <v>104</v>
      </c>
      <c r="T44" s="147">
        <v>2021</v>
      </c>
      <c r="U44" s="147">
        <v>0</v>
      </c>
      <c r="V44" s="147">
        <f t="shared" si="13"/>
        <v>0</v>
      </c>
      <c r="W44" s="147"/>
      <c r="X44" s="147" t="s">
        <v>105</v>
      </c>
      <c r="Y44" s="144"/>
      <c r="Z44" s="144"/>
      <c r="AA44" s="144"/>
      <c r="AB44" s="144"/>
      <c r="AC44" s="144"/>
      <c r="AD44" s="144"/>
      <c r="AE44" s="144"/>
      <c r="AF44" s="144"/>
      <c r="AG44" s="144" t="s">
        <v>106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61">
        <v>33</v>
      </c>
      <c r="B45" s="162" t="s">
        <v>175</v>
      </c>
      <c r="C45" s="168" t="s">
        <v>176</v>
      </c>
      <c r="D45" s="163" t="s">
        <v>146</v>
      </c>
      <c r="E45" s="164">
        <v>50</v>
      </c>
      <c r="F45" s="165">
        <v>0</v>
      </c>
      <c r="G45" s="166">
        <f t="shared" si="7"/>
        <v>0</v>
      </c>
      <c r="H45" s="147">
        <v>13.69</v>
      </c>
      <c r="I45" s="147">
        <f t="shared" si="8"/>
        <v>684.5</v>
      </c>
      <c r="J45" s="147">
        <v>145.31</v>
      </c>
      <c r="K45" s="147">
        <f t="shared" si="9"/>
        <v>7265.5</v>
      </c>
      <c r="L45" s="147">
        <v>21</v>
      </c>
      <c r="M45" s="147">
        <f t="shared" si="10"/>
        <v>0</v>
      </c>
      <c r="N45" s="147">
        <v>6.0000000000000002E-5</v>
      </c>
      <c r="O45" s="147">
        <f t="shared" si="11"/>
        <v>0</v>
      </c>
      <c r="P45" s="147">
        <v>0</v>
      </c>
      <c r="Q45" s="147">
        <f t="shared" si="12"/>
        <v>0</v>
      </c>
      <c r="R45" s="147"/>
      <c r="S45" s="147" t="s">
        <v>120</v>
      </c>
      <c r="T45" s="147" t="s">
        <v>120</v>
      </c>
      <c r="U45" s="147">
        <v>0.30399999999999999</v>
      </c>
      <c r="V45" s="147">
        <f t="shared" si="13"/>
        <v>15.2</v>
      </c>
      <c r="W45" s="147"/>
      <c r="X45" s="147" t="s">
        <v>105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106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ht="22.5" outlineLevel="1" x14ac:dyDescent="0.2">
      <c r="A46" s="161">
        <v>34</v>
      </c>
      <c r="B46" s="162" t="s">
        <v>177</v>
      </c>
      <c r="C46" s="168" t="s">
        <v>178</v>
      </c>
      <c r="D46" s="163" t="s">
        <v>179</v>
      </c>
      <c r="E46" s="164">
        <v>10</v>
      </c>
      <c r="F46" s="165">
        <v>0</v>
      </c>
      <c r="G46" s="166">
        <f t="shared" si="7"/>
        <v>0</v>
      </c>
      <c r="H46" s="147">
        <v>0</v>
      </c>
      <c r="I46" s="147">
        <f t="shared" si="8"/>
        <v>0</v>
      </c>
      <c r="J46" s="147">
        <v>569.64</v>
      </c>
      <c r="K46" s="147">
        <f t="shared" si="9"/>
        <v>5696.4</v>
      </c>
      <c r="L46" s="147">
        <v>21</v>
      </c>
      <c r="M46" s="147">
        <f t="shared" si="10"/>
        <v>0</v>
      </c>
      <c r="N46" s="147">
        <v>0</v>
      </c>
      <c r="O46" s="147">
        <f t="shared" si="11"/>
        <v>0</v>
      </c>
      <c r="P46" s="147">
        <v>0</v>
      </c>
      <c r="Q46" s="147">
        <f t="shared" si="12"/>
        <v>0</v>
      </c>
      <c r="R46" s="147"/>
      <c r="S46" s="147" t="s">
        <v>104</v>
      </c>
      <c r="T46" s="147" t="s">
        <v>180</v>
      </c>
      <c r="U46" s="147">
        <v>1</v>
      </c>
      <c r="V46" s="147">
        <f t="shared" si="13"/>
        <v>10</v>
      </c>
      <c r="W46" s="147"/>
      <c r="X46" s="147" t="s">
        <v>181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182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61">
        <v>35</v>
      </c>
      <c r="B47" s="162" t="s">
        <v>183</v>
      </c>
      <c r="C47" s="168" t="s">
        <v>184</v>
      </c>
      <c r="D47" s="163" t="s">
        <v>179</v>
      </c>
      <c r="E47" s="164">
        <v>40</v>
      </c>
      <c r="F47" s="165">
        <v>0</v>
      </c>
      <c r="G47" s="166">
        <f t="shared" si="7"/>
        <v>0</v>
      </c>
      <c r="H47" s="147">
        <v>0</v>
      </c>
      <c r="I47" s="147">
        <f t="shared" si="8"/>
        <v>0</v>
      </c>
      <c r="J47" s="147">
        <v>501.28</v>
      </c>
      <c r="K47" s="147">
        <f t="shared" si="9"/>
        <v>20051.2</v>
      </c>
      <c r="L47" s="147">
        <v>21</v>
      </c>
      <c r="M47" s="147">
        <f t="shared" si="10"/>
        <v>0</v>
      </c>
      <c r="N47" s="147">
        <v>0</v>
      </c>
      <c r="O47" s="147">
        <f t="shared" si="11"/>
        <v>0</v>
      </c>
      <c r="P47" s="147">
        <v>0</v>
      </c>
      <c r="Q47" s="147">
        <f t="shared" si="12"/>
        <v>0</v>
      </c>
      <c r="R47" s="147"/>
      <c r="S47" s="147" t="s">
        <v>104</v>
      </c>
      <c r="T47" s="147" t="s">
        <v>180</v>
      </c>
      <c r="U47" s="147">
        <v>1</v>
      </c>
      <c r="V47" s="147">
        <f t="shared" si="13"/>
        <v>40</v>
      </c>
      <c r="W47" s="147"/>
      <c r="X47" s="147" t="s">
        <v>181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182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61">
        <v>36</v>
      </c>
      <c r="B48" s="162" t="s">
        <v>185</v>
      </c>
      <c r="C48" s="168" t="s">
        <v>186</v>
      </c>
      <c r="D48" s="163" t="s">
        <v>0</v>
      </c>
      <c r="E48" s="164">
        <v>1215.376</v>
      </c>
      <c r="F48" s="165">
        <v>0</v>
      </c>
      <c r="G48" s="166">
        <f t="shared" si="7"/>
        <v>0</v>
      </c>
      <c r="H48" s="147">
        <v>0</v>
      </c>
      <c r="I48" s="147">
        <f t="shared" si="8"/>
        <v>0</v>
      </c>
      <c r="J48" s="147">
        <v>1.85</v>
      </c>
      <c r="K48" s="147">
        <f t="shared" si="9"/>
        <v>2248.4499999999998</v>
      </c>
      <c r="L48" s="147">
        <v>21</v>
      </c>
      <c r="M48" s="147">
        <f t="shared" si="10"/>
        <v>0</v>
      </c>
      <c r="N48" s="147">
        <v>0</v>
      </c>
      <c r="O48" s="147">
        <f t="shared" si="11"/>
        <v>0</v>
      </c>
      <c r="P48" s="147">
        <v>0</v>
      </c>
      <c r="Q48" s="147">
        <f t="shared" si="12"/>
        <v>0</v>
      </c>
      <c r="R48" s="147"/>
      <c r="S48" s="147" t="s">
        <v>120</v>
      </c>
      <c r="T48" s="147" t="s">
        <v>120</v>
      </c>
      <c r="U48" s="147">
        <v>0</v>
      </c>
      <c r="V48" s="147">
        <f t="shared" si="13"/>
        <v>0</v>
      </c>
      <c r="W48" s="147"/>
      <c r="X48" s="147" t="s">
        <v>149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150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x14ac:dyDescent="0.2">
      <c r="A49" s="149" t="s">
        <v>99</v>
      </c>
      <c r="B49" s="150" t="s">
        <v>66</v>
      </c>
      <c r="C49" s="167" t="s">
        <v>67</v>
      </c>
      <c r="D49" s="151"/>
      <c r="E49" s="152"/>
      <c r="F49" s="153"/>
      <c r="G49" s="154">
        <f>SUMIF(AG50:AG67,"&lt;&gt;NOR",G50:G67)</f>
        <v>0</v>
      </c>
      <c r="H49" s="148"/>
      <c r="I49" s="148">
        <f>SUM(I50:I67)</f>
        <v>55790.38</v>
      </c>
      <c r="J49" s="148"/>
      <c r="K49" s="148">
        <f>SUM(K50:K67)</f>
        <v>85068.51999999999</v>
      </c>
      <c r="L49" s="148"/>
      <c r="M49" s="148">
        <f>SUM(M50:M67)</f>
        <v>0</v>
      </c>
      <c r="N49" s="148"/>
      <c r="O49" s="148">
        <f>SUM(O50:O67)</f>
        <v>0.82000000000000006</v>
      </c>
      <c r="P49" s="148"/>
      <c r="Q49" s="148">
        <f>SUM(Q50:Q67)</f>
        <v>0.36</v>
      </c>
      <c r="R49" s="148"/>
      <c r="S49" s="148"/>
      <c r="T49" s="148"/>
      <c r="U49" s="148"/>
      <c r="V49" s="148">
        <f>SUM(V50:V67)</f>
        <v>135.69</v>
      </c>
      <c r="W49" s="148"/>
      <c r="X49" s="148"/>
      <c r="AG49" t="s">
        <v>100</v>
      </c>
    </row>
    <row r="50" spans="1:60" outlineLevel="1" x14ac:dyDescent="0.2">
      <c r="A50" s="161">
        <v>37</v>
      </c>
      <c r="B50" s="162" t="s">
        <v>187</v>
      </c>
      <c r="C50" s="168" t="s">
        <v>188</v>
      </c>
      <c r="D50" s="163" t="s">
        <v>119</v>
      </c>
      <c r="E50" s="164">
        <v>30</v>
      </c>
      <c r="F50" s="165">
        <v>0</v>
      </c>
      <c r="G50" s="166">
        <f t="shared" ref="G50:G67" si="14">ROUND(E50*F50,2)</f>
        <v>0</v>
      </c>
      <c r="H50" s="147">
        <v>360.59</v>
      </c>
      <c r="I50" s="147">
        <f t="shared" ref="I50:I67" si="15">ROUND(E50*H50,2)</f>
        <v>10817.7</v>
      </c>
      <c r="J50" s="147">
        <v>300.41000000000003</v>
      </c>
      <c r="K50" s="147">
        <f t="shared" ref="K50:K67" si="16">ROUND(E50*J50,2)</f>
        <v>9012.2999999999993</v>
      </c>
      <c r="L50" s="147">
        <v>21</v>
      </c>
      <c r="M50" s="147">
        <f t="shared" ref="M50:M67" si="17">G50*(1+L50/100)</f>
        <v>0</v>
      </c>
      <c r="N50" s="147">
        <v>6.3299999999999997E-3</v>
      </c>
      <c r="O50" s="147">
        <f t="shared" ref="O50:O67" si="18">ROUND(E50*N50,2)</f>
        <v>0.19</v>
      </c>
      <c r="P50" s="147">
        <v>0</v>
      </c>
      <c r="Q50" s="147">
        <f t="shared" ref="Q50:Q67" si="19">ROUND(E50*P50,2)</f>
        <v>0</v>
      </c>
      <c r="R50" s="147"/>
      <c r="S50" s="147" t="s">
        <v>120</v>
      </c>
      <c r="T50" s="147" t="s">
        <v>120</v>
      </c>
      <c r="U50" s="147">
        <v>0.59599999999999997</v>
      </c>
      <c r="V50" s="147">
        <f t="shared" ref="V50:V67" si="20">ROUND(E50*U50,2)</f>
        <v>17.88</v>
      </c>
      <c r="W50" s="147"/>
      <c r="X50" s="147" t="s">
        <v>105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106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61">
        <v>38</v>
      </c>
      <c r="B51" s="162" t="s">
        <v>189</v>
      </c>
      <c r="C51" s="168" t="s">
        <v>190</v>
      </c>
      <c r="D51" s="163" t="s">
        <v>119</v>
      </c>
      <c r="E51" s="164">
        <v>20</v>
      </c>
      <c r="F51" s="165">
        <v>0</v>
      </c>
      <c r="G51" s="166">
        <f t="shared" si="14"/>
        <v>0</v>
      </c>
      <c r="H51" s="147">
        <v>400.17</v>
      </c>
      <c r="I51" s="147">
        <f t="shared" si="15"/>
        <v>8003.4</v>
      </c>
      <c r="J51" s="147">
        <v>328.83</v>
      </c>
      <c r="K51" s="147">
        <f t="shared" si="16"/>
        <v>6576.6</v>
      </c>
      <c r="L51" s="147">
        <v>21</v>
      </c>
      <c r="M51" s="147">
        <f t="shared" si="17"/>
        <v>0</v>
      </c>
      <c r="N51" s="147">
        <v>6.8500000000000002E-3</v>
      </c>
      <c r="O51" s="147">
        <f t="shared" si="18"/>
        <v>0.14000000000000001</v>
      </c>
      <c r="P51" s="147">
        <v>0</v>
      </c>
      <c r="Q51" s="147">
        <f t="shared" si="19"/>
        <v>0</v>
      </c>
      <c r="R51" s="147"/>
      <c r="S51" s="147" t="s">
        <v>120</v>
      </c>
      <c r="T51" s="147" t="s">
        <v>120</v>
      </c>
      <c r="U51" s="147">
        <v>0.64800000000000002</v>
      </c>
      <c r="V51" s="147">
        <f t="shared" si="20"/>
        <v>12.96</v>
      </c>
      <c r="W51" s="147"/>
      <c r="X51" s="147" t="s">
        <v>105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106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61">
        <v>39</v>
      </c>
      <c r="B52" s="162" t="s">
        <v>191</v>
      </c>
      <c r="C52" s="168" t="s">
        <v>192</v>
      </c>
      <c r="D52" s="163" t="s">
        <v>119</v>
      </c>
      <c r="E52" s="164">
        <v>26</v>
      </c>
      <c r="F52" s="165">
        <v>0</v>
      </c>
      <c r="G52" s="166">
        <f t="shared" si="14"/>
        <v>0</v>
      </c>
      <c r="H52" s="147">
        <v>683.15</v>
      </c>
      <c r="I52" s="147">
        <f t="shared" si="15"/>
        <v>17761.900000000001</v>
      </c>
      <c r="J52" s="147">
        <v>483.85</v>
      </c>
      <c r="K52" s="147">
        <f t="shared" si="16"/>
        <v>12580.1</v>
      </c>
      <c r="L52" s="147">
        <v>21</v>
      </c>
      <c r="M52" s="147">
        <f t="shared" si="17"/>
        <v>0</v>
      </c>
      <c r="N52" s="147">
        <v>9.8499999999999994E-3</v>
      </c>
      <c r="O52" s="147">
        <f t="shared" si="18"/>
        <v>0.26</v>
      </c>
      <c r="P52" s="147">
        <v>0</v>
      </c>
      <c r="Q52" s="147">
        <f t="shared" si="19"/>
        <v>0</v>
      </c>
      <c r="R52" s="147"/>
      <c r="S52" s="147" t="s">
        <v>120</v>
      </c>
      <c r="T52" s="147" t="s">
        <v>120</v>
      </c>
      <c r="U52" s="147">
        <v>0.91900000000000004</v>
      </c>
      <c r="V52" s="147">
        <f t="shared" si="20"/>
        <v>23.89</v>
      </c>
      <c r="W52" s="147"/>
      <c r="X52" s="147" t="s">
        <v>105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106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61">
        <v>40</v>
      </c>
      <c r="B53" s="162" t="s">
        <v>193</v>
      </c>
      <c r="C53" s="168" t="s">
        <v>194</v>
      </c>
      <c r="D53" s="163" t="s">
        <v>119</v>
      </c>
      <c r="E53" s="164">
        <v>10</v>
      </c>
      <c r="F53" s="165">
        <v>0</v>
      </c>
      <c r="G53" s="166">
        <f t="shared" si="14"/>
        <v>0</v>
      </c>
      <c r="H53" s="147">
        <v>937.34</v>
      </c>
      <c r="I53" s="147">
        <f t="shared" si="15"/>
        <v>9373.4</v>
      </c>
      <c r="J53" s="147">
        <v>544.66</v>
      </c>
      <c r="K53" s="147">
        <f t="shared" si="16"/>
        <v>5446.6</v>
      </c>
      <c r="L53" s="147">
        <v>21</v>
      </c>
      <c r="M53" s="147">
        <f t="shared" si="17"/>
        <v>0</v>
      </c>
      <c r="N53" s="147">
        <v>1.362E-2</v>
      </c>
      <c r="O53" s="147">
        <f t="shared" si="18"/>
        <v>0.14000000000000001</v>
      </c>
      <c r="P53" s="147">
        <v>0</v>
      </c>
      <c r="Q53" s="147">
        <f t="shared" si="19"/>
        <v>0</v>
      </c>
      <c r="R53" s="147"/>
      <c r="S53" s="147" t="s">
        <v>120</v>
      </c>
      <c r="T53" s="147" t="s">
        <v>120</v>
      </c>
      <c r="U53" s="147">
        <v>1.04</v>
      </c>
      <c r="V53" s="147">
        <f t="shared" si="20"/>
        <v>10.4</v>
      </c>
      <c r="W53" s="147"/>
      <c r="X53" s="147" t="s">
        <v>105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106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161">
        <v>41</v>
      </c>
      <c r="B54" s="162" t="s">
        <v>195</v>
      </c>
      <c r="C54" s="168" t="s">
        <v>196</v>
      </c>
      <c r="D54" s="163" t="s">
        <v>119</v>
      </c>
      <c r="E54" s="164">
        <v>4</v>
      </c>
      <c r="F54" s="165">
        <v>0</v>
      </c>
      <c r="G54" s="166">
        <f t="shared" si="14"/>
        <v>0</v>
      </c>
      <c r="H54" s="147">
        <v>1291.6400000000001</v>
      </c>
      <c r="I54" s="147">
        <f t="shared" si="15"/>
        <v>5166.5600000000004</v>
      </c>
      <c r="J54" s="147">
        <v>635.36</v>
      </c>
      <c r="K54" s="147">
        <f t="shared" si="16"/>
        <v>2541.44</v>
      </c>
      <c r="L54" s="147">
        <v>21</v>
      </c>
      <c r="M54" s="147">
        <f t="shared" si="17"/>
        <v>0</v>
      </c>
      <c r="N54" s="147">
        <v>1.7129999999999999E-2</v>
      </c>
      <c r="O54" s="147">
        <f t="shared" si="18"/>
        <v>7.0000000000000007E-2</v>
      </c>
      <c r="P54" s="147">
        <v>0</v>
      </c>
      <c r="Q54" s="147">
        <f t="shared" si="19"/>
        <v>0</v>
      </c>
      <c r="R54" s="147"/>
      <c r="S54" s="147" t="s">
        <v>120</v>
      </c>
      <c r="T54" s="147" t="s">
        <v>120</v>
      </c>
      <c r="U54" s="147">
        <v>1.206</v>
      </c>
      <c r="V54" s="147">
        <f t="shared" si="20"/>
        <v>4.82</v>
      </c>
      <c r="W54" s="147"/>
      <c r="X54" s="147" t="s">
        <v>105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106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">
      <c r="A55" s="161">
        <v>42</v>
      </c>
      <c r="B55" s="162" t="s">
        <v>197</v>
      </c>
      <c r="C55" s="168" t="s">
        <v>198</v>
      </c>
      <c r="D55" s="163" t="s">
        <v>129</v>
      </c>
      <c r="E55" s="164">
        <v>2</v>
      </c>
      <c r="F55" s="165">
        <v>0</v>
      </c>
      <c r="G55" s="166">
        <f t="shared" si="14"/>
        <v>0</v>
      </c>
      <c r="H55" s="147">
        <v>0</v>
      </c>
      <c r="I55" s="147">
        <f t="shared" si="15"/>
        <v>0</v>
      </c>
      <c r="J55" s="147">
        <v>364</v>
      </c>
      <c r="K55" s="147">
        <f t="shared" si="16"/>
        <v>728</v>
      </c>
      <c r="L55" s="147">
        <v>21</v>
      </c>
      <c r="M55" s="147">
        <f t="shared" si="17"/>
        <v>0</v>
      </c>
      <c r="N55" s="147">
        <v>0</v>
      </c>
      <c r="O55" s="147">
        <f t="shared" si="18"/>
        <v>0</v>
      </c>
      <c r="P55" s="147">
        <v>0</v>
      </c>
      <c r="Q55" s="147">
        <f t="shared" si="19"/>
        <v>0</v>
      </c>
      <c r="R55" s="147"/>
      <c r="S55" s="147" t="s">
        <v>120</v>
      </c>
      <c r="T55" s="147" t="s">
        <v>120</v>
      </c>
      <c r="U55" s="147">
        <v>0.66600000000000004</v>
      </c>
      <c r="V55" s="147">
        <f t="shared" si="20"/>
        <v>1.33</v>
      </c>
      <c r="W55" s="147"/>
      <c r="X55" s="147" t="s">
        <v>105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106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">
      <c r="A56" s="161">
        <v>43</v>
      </c>
      <c r="B56" s="162" t="s">
        <v>199</v>
      </c>
      <c r="C56" s="168" t="s">
        <v>200</v>
      </c>
      <c r="D56" s="163" t="s">
        <v>129</v>
      </c>
      <c r="E56" s="164">
        <v>2</v>
      </c>
      <c r="F56" s="165">
        <v>0</v>
      </c>
      <c r="G56" s="166">
        <f t="shared" si="14"/>
        <v>0</v>
      </c>
      <c r="H56" s="147">
        <v>532.17999999999995</v>
      </c>
      <c r="I56" s="147">
        <f t="shared" si="15"/>
        <v>1064.3599999999999</v>
      </c>
      <c r="J56" s="147">
        <v>744.82</v>
      </c>
      <c r="K56" s="147">
        <f t="shared" si="16"/>
        <v>1489.64</v>
      </c>
      <c r="L56" s="147">
        <v>21</v>
      </c>
      <c r="M56" s="147">
        <f t="shared" si="17"/>
        <v>0</v>
      </c>
      <c r="N56" s="147">
        <v>2.3999999999999998E-3</v>
      </c>
      <c r="O56" s="147">
        <f t="shared" si="18"/>
        <v>0</v>
      </c>
      <c r="P56" s="147">
        <v>0</v>
      </c>
      <c r="Q56" s="147">
        <f t="shared" si="19"/>
        <v>0</v>
      </c>
      <c r="R56" s="147"/>
      <c r="S56" s="147" t="s">
        <v>120</v>
      </c>
      <c r="T56" s="147" t="s">
        <v>120</v>
      </c>
      <c r="U56" s="147">
        <v>1.363</v>
      </c>
      <c r="V56" s="147">
        <f t="shared" si="20"/>
        <v>2.73</v>
      </c>
      <c r="W56" s="147"/>
      <c r="X56" s="147" t="s">
        <v>105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106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61">
        <v>44</v>
      </c>
      <c r="B57" s="162" t="s">
        <v>201</v>
      </c>
      <c r="C57" s="168" t="s">
        <v>202</v>
      </c>
      <c r="D57" s="163" t="s">
        <v>129</v>
      </c>
      <c r="E57" s="164">
        <v>2</v>
      </c>
      <c r="F57" s="165">
        <v>0</v>
      </c>
      <c r="G57" s="166">
        <f t="shared" si="14"/>
        <v>0</v>
      </c>
      <c r="H57" s="147">
        <v>682.32</v>
      </c>
      <c r="I57" s="147">
        <f t="shared" si="15"/>
        <v>1364.64</v>
      </c>
      <c r="J57" s="147">
        <v>954.68</v>
      </c>
      <c r="K57" s="147">
        <f t="shared" si="16"/>
        <v>1909.36</v>
      </c>
      <c r="L57" s="147">
        <v>21</v>
      </c>
      <c r="M57" s="147">
        <f t="shared" si="17"/>
        <v>0</v>
      </c>
      <c r="N57" s="147">
        <v>3.0799999999999998E-3</v>
      </c>
      <c r="O57" s="147">
        <f t="shared" si="18"/>
        <v>0.01</v>
      </c>
      <c r="P57" s="147">
        <v>0</v>
      </c>
      <c r="Q57" s="147">
        <f t="shared" si="19"/>
        <v>0</v>
      </c>
      <c r="R57" s="147"/>
      <c r="S57" s="147" t="s">
        <v>120</v>
      </c>
      <c r="T57" s="147" t="s">
        <v>120</v>
      </c>
      <c r="U57" s="147">
        <v>1.7470000000000001</v>
      </c>
      <c r="V57" s="147">
        <f t="shared" si="20"/>
        <v>3.49</v>
      </c>
      <c r="W57" s="147"/>
      <c r="X57" s="147" t="s">
        <v>105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106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61">
        <v>45</v>
      </c>
      <c r="B58" s="162" t="s">
        <v>203</v>
      </c>
      <c r="C58" s="168" t="s">
        <v>204</v>
      </c>
      <c r="D58" s="163" t="s">
        <v>119</v>
      </c>
      <c r="E58" s="164">
        <v>20</v>
      </c>
      <c r="F58" s="165">
        <v>0</v>
      </c>
      <c r="G58" s="166">
        <f t="shared" si="14"/>
        <v>0</v>
      </c>
      <c r="H58" s="147">
        <v>8.86</v>
      </c>
      <c r="I58" s="147">
        <f t="shared" si="15"/>
        <v>177.2</v>
      </c>
      <c r="J58" s="147">
        <v>38.14</v>
      </c>
      <c r="K58" s="147">
        <f t="shared" si="16"/>
        <v>762.8</v>
      </c>
      <c r="L58" s="147">
        <v>21</v>
      </c>
      <c r="M58" s="147">
        <f t="shared" si="17"/>
        <v>0</v>
      </c>
      <c r="N58" s="147">
        <v>4.0000000000000003E-5</v>
      </c>
      <c r="O58" s="147">
        <f t="shared" si="18"/>
        <v>0</v>
      </c>
      <c r="P58" s="147">
        <v>2.5400000000000002E-3</v>
      </c>
      <c r="Q58" s="147">
        <f t="shared" si="19"/>
        <v>0.05</v>
      </c>
      <c r="R58" s="147"/>
      <c r="S58" s="147" t="s">
        <v>120</v>
      </c>
      <c r="T58" s="147" t="s">
        <v>120</v>
      </c>
      <c r="U58" s="147">
        <v>8.3000000000000004E-2</v>
      </c>
      <c r="V58" s="147">
        <f t="shared" si="20"/>
        <v>1.66</v>
      </c>
      <c r="W58" s="147"/>
      <c r="X58" s="147" t="s">
        <v>105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106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61">
        <v>46</v>
      </c>
      <c r="B59" s="162" t="s">
        <v>205</v>
      </c>
      <c r="C59" s="168" t="s">
        <v>206</v>
      </c>
      <c r="D59" s="163" t="s">
        <v>119</v>
      </c>
      <c r="E59" s="164">
        <v>20</v>
      </c>
      <c r="F59" s="165">
        <v>0</v>
      </c>
      <c r="G59" s="166">
        <f t="shared" si="14"/>
        <v>0</v>
      </c>
      <c r="H59" s="147">
        <v>10.17</v>
      </c>
      <c r="I59" s="147">
        <f t="shared" si="15"/>
        <v>203.4</v>
      </c>
      <c r="J59" s="147">
        <v>57.43</v>
      </c>
      <c r="K59" s="147">
        <f t="shared" si="16"/>
        <v>1148.5999999999999</v>
      </c>
      <c r="L59" s="147">
        <v>21</v>
      </c>
      <c r="M59" s="147">
        <f t="shared" si="17"/>
        <v>0</v>
      </c>
      <c r="N59" s="147">
        <v>5.0000000000000002E-5</v>
      </c>
      <c r="O59" s="147">
        <f t="shared" si="18"/>
        <v>0</v>
      </c>
      <c r="P59" s="147">
        <v>4.7299999999999998E-3</v>
      </c>
      <c r="Q59" s="147">
        <f t="shared" si="19"/>
        <v>0.09</v>
      </c>
      <c r="R59" s="147"/>
      <c r="S59" s="147" t="s">
        <v>120</v>
      </c>
      <c r="T59" s="147" t="s">
        <v>120</v>
      </c>
      <c r="U59" s="147">
        <v>0.125</v>
      </c>
      <c r="V59" s="147">
        <f t="shared" si="20"/>
        <v>2.5</v>
      </c>
      <c r="W59" s="147"/>
      <c r="X59" s="147" t="s">
        <v>105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106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161">
        <v>47</v>
      </c>
      <c r="B60" s="162" t="s">
        <v>207</v>
      </c>
      <c r="C60" s="168" t="s">
        <v>208</v>
      </c>
      <c r="D60" s="163" t="s">
        <v>119</v>
      </c>
      <c r="E60" s="164">
        <v>26</v>
      </c>
      <c r="F60" s="165">
        <v>0</v>
      </c>
      <c r="G60" s="166">
        <f t="shared" si="14"/>
        <v>0</v>
      </c>
      <c r="H60" s="147">
        <v>16.39</v>
      </c>
      <c r="I60" s="147">
        <f t="shared" si="15"/>
        <v>426.14</v>
      </c>
      <c r="J60" s="147">
        <v>86.11</v>
      </c>
      <c r="K60" s="147">
        <f t="shared" si="16"/>
        <v>2238.86</v>
      </c>
      <c r="L60" s="147">
        <v>21</v>
      </c>
      <c r="M60" s="147">
        <f t="shared" si="17"/>
        <v>0</v>
      </c>
      <c r="N60" s="147">
        <v>6.0000000000000002E-5</v>
      </c>
      <c r="O60" s="147">
        <f t="shared" si="18"/>
        <v>0</v>
      </c>
      <c r="P60" s="147">
        <v>8.4100000000000008E-3</v>
      </c>
      <c r="Q60" s="147">
        <f t="shared" si="19"/>
        <v>0.22</v>
      </c>
      <c r="R60" s="147"/>
      <c r="S60" s="147" t="s">
        <v>120</v>
      </c>
      <c r="T60" s="147" t="s">
        <v>120</v>
      </c>
      <c r="U60" s="147">
        <v>0.187</v>
      </c>
      <c r="V60" s="147">
        <f t="shared" si="20"/>
        <v>4.8600000000000003</v>
      </c>
      <c r="W60" s="147"/>
      <c r="X60" s="147" t="s">
        <v>105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106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61">
        <v>48</v>
      </c>
      <c r="B61" s="162" t="s">
        <v>209</v>
      </c>
      <c r="C61" s="168" t="s">
        <v>210</v>
      </c>
      <c r="D61" s="163" t="s">
        <v>152</v>
      </c>
      <c r="E61" s="164">
        <v>1</v>
      </c>
      <c r="F61" s="165">
        <v>0</v>
      </c>
      <c r="G61" s="166">
        <f t="shared" si="14"/>
        <v>0</v>
      </c>
      <c r="H61" s="147">
        <v>0</v>
      </c>
      <c r="I61" s="147">
        <f t="shared" si="15"/>
        <v>0</v>
      </c>
      <c r="J61" s="147">
        <v>12000</v>
      </c>
      <c r="K61" s="147">
        <f t="shared" si="16"/>
        <v>12000</v>
      </c>
      <c r="L61" s="147">
        <v>21</v>
      </c>
      <c r="M61" s="147">
        <f t="shared" si="17"/>
        <v>0</v>
      </c>
      <c r="N61" s="147">
        <v>0</v>
      </c>
      <c r="O61" s="147">
        <f t="shared" si="18"/>
        <v>0</v>
      </c>
      <c r="P61" s="147">
        <v>0</v>
      </c>
      <c r="Q61" s="147">
        <f t="shared" si="19"/>
        <v>0</v>
      </c>
      <c r="R61" s="147"/>
      <c r="S61" s="147" t="s">
        <v>104</v>
      </c>
      <c r="T61" s="147">
        <v>2021</v>
      </c>
      <c r="U61" s="147">
        <v>0</v>
      </c>
      <c r="V61" s="147">
        <f t="shared" si="20"/>
        <v>0</v>
      </c>
      <c r="W61" s="147"/>
      <c r="X61" s="147" t="s">
        <v>105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106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61">
        <v>49</v>
      </c>
      <c r="B62" s="162" t="s">
        <v>211</v>
      </c>
      <c r="C62" s="168" t="s">
        <v>212</v>
      </c>
      <c r="D62" s="163" t="s">
        <v>119</v>
      </c>
      <c r="E62" s="164">
        <v>50</v>
      </c>
      <c r="F62" s="165">
        <v>0</v>
      </c>
      <c r="G62" s="166">
        <f t="shared" si="14"/>
        <v>0</v>
      </c>
      <c r="H62" s="147">
        <v>0.34</v>
      </c>
      <c r="I62" s="147">
        <f t="shared" si="15"/>
        <v>17</v>
      </c>
      <c r="J62" s="147">
        <v>11.46</v>
      </c>
      <c r="K62" s="147">
        <f t="shared" si="16"/>
        <v>573</v>
      </c>
      <c r="L62" s="147">
        <v>21</v>
      </c>
      <c r="M62" s="147">
        <f t="shared" si="17"/>
        <v>0</v>
      </c>
      <c r="N62" s="147">
        <v>0</v>
      </c>
      <c r="O62" s="147">
        <f t="shared" si="18"/>
        <v>0</v>
      </c>
      <c r="P62" s="147">
        <v>0</v>
      </c>
      <c r="Q62" s="147">
        <f t="shared" si="19"/>
        <v>0</v>
      </c>
      <c r="R62" s="147"/>
      <c r="S62" s="147" t="s">
        <v>120</v>
      </c>
      <c r="T62" s="147" t="s">
        <v>120</v>
      </c>
      <c r="U62" s="147">
        <v>2.1000000000000001E-2</v>
      </c>
      <c r="V62" s="147">
        <f t="shared" si="20"/>
        <v>1.05</v>
      </c>
      <c r="W62" s="147"/>
      <c r="X62" s="147" t="s">
        <v>105</v>
      </c>
      <c r="Y62" s="144"/>
      <c r="Z62" s="144"/>
      <c r="AA62" s="144"/>
      <c r="AB62" s="144"/>
      <c r="AC62" s="144"/>
      <c r="AD62" s="144"/>
      <c r="AE62" s="144"/>
      <c r="AF62" s="144"/>
      <c r="AG62" s="144" t="s">
        <v>106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161">
        <v>50</v>
      </c>
      <c r="B63" s="162" t="s">
        <v>213</v>
      </c>
      <c r="C63" s="168" t="s">
        <v>214</v>
      </c>
      <c r="D63" s="163" t="s">
        <v>119</v>
      </c>
      <c r="E63" s="164">
        <v>36</v>
      </c>
      <c r="F63" s="165">
        <v>0</v>
      </c>
      <c r="G63" s="166">
        <f t="shared" si="14"/>
        <v>0</v>
      </c>
      <c r="H63" s="147">
        <v>1</v>
      </c>
      <c r="I63" s="147">
        <f t="shared" si="15"/>
        <v>36</v>
      </c>
      <c r="J63" s="147">
        <v>23</v>
      </c>
      <c r="K63" s="147">
        <f t="shared" si="16"/>
        <v>828</v>
      </c>
      <c r="L63" s="147">
        <v>21</v>
      </c>
      <c r="M63" s="147">
        <f t="shared" si="17"/>
        <v>0</v>
      </c>
      <c r="N63" s="147">
        <v>0</v>
      </c>
      <c r="O63" s="147">
        <f t="shared" si="18"/>
        <v>0</v>
      </c>
      <c r="P63" s="147">
        <v>0</v>
      </c>
      <c r="Q63" s="147">
        <f t="shared" si="19"/>
        <v>0</v>
      </c>
      <c r="R63" s="147"/>
      <c r="S63" s="147" t="s">
        <v>120</v>
      </c>
      <c r="T63" s="147" t="s">
        <v>120</v>
      </c>
      <c r="U63" s="147">
        <v>4.2000000000000003E-2</v>
      </c>
      <c r="V63" s="147">
        <f t="shared" si="20"/>
        <v>1.51</v>
      </c>
      <c r="W63" s="147"/>
      <c r="X63" s="147" t="s">
        <v>105</v>
      </c>
      <c r="Y63" s="144"/>
      <c r="Z63" s="144"/>
      <c r="AA63" s="144"/>
      <c r="AB63" s="144"/>
      <c r="AC63" s="144"/>
      <c r="AD63" s="144"/>
      <c r="AE63" s="144"/>
      <c r="AF63" s="144"/>
      <c r="AG63" s="144" t="s">
        <v>106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161">
        <v>51</v>
      </c>
      <c r="B64" s="162" t="s">
        <v>215</v>
      </c>
      <c r="C64" s="168" t="s">
        <v>216</v>
      </c>
      <c r="D64" s="163" t="s">
        <v>119</v>
      </c>
      <c r="E64" s="164">
        <v>4</v>
      </c>
      <c r="F64" s="165">
        <v>0</v>
      </c>
      <c r="G64" s="166">
        <f t="shared" si="14"/>
        <v>0</v>
      </c>
      <c r="H64" s="147">
        <v>2.42</v>
      </c>
      <c r="I64" s="147">
        <f t="shared" si="15"/>
        <v>9.68</v>
      </c>
      <c r="J64" s="147">
        <v>28.98</v>
      </c>
      <c r="K64" s="147">
        <f t="shared" si="16"/>
        <v>115.92</v>
      </c>
      <c r="L64" s="147">
        <v>21</v>
      </c>
      <c r="M64" s="147">
        <f t="shared" si="17"/>
        <v>0</v>
      </c>
      <c r="N64" s="147">
        <v>0</v>
      </c>
      <c r="O64" s="147">
        <f t="shared" si="18"/>
        <v>0</v>
      </c>
      <c r="P64" s="147">
        <v>0</v>
      </c>
      <c r="Q64" s="147">
        <f t="shared" si="19"/>
        <v>0</v>
      </c>
      <c r="R64" s="147"/>
      <c r="S64" s="147" t="s">
        <v>120</v>
      </c>
      <c r="T64" s="147" t="s">
        <v>120</v>
      </c>
      <c r="U64" s="147">
        <v>5.2999999999999999E-2</v>
      </c>
      <c r="V64" s="147">
        <f t="shared" si="20"/>
        <v>0.21</v>
      </c>
      <c r="W64" s="147"/>
      <c r="X64" s="147" t="s">
        <v>105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106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161">
        <v>52</v>
      </c>
      <c r="B65" s="162" t="s">
        <v>175</v>
      </c>
      <c r="C65" s="168" t="s">
        <v>176</v>
      </c>
      <c r="D65" s="163" t="s">
        <v>146</v>
      </c>
      <c r="E65" s="164">
        <v>100</v>
      </c>
      <c r="F65" s="165">
        <v>0</v>
      </c>
      <c r="G65" s="166">
        <f t="shared" si="14"/>
        <v>0</v>
      </c>
      <c r="H65" s="147">
        <v>13.69</v>
      </c>
      <c r="I65" s="147">
        <f t="shared" si="15"/>
        <v>1369</v>
      </c>
      <c r="J65" s="147">
        <v>145.31</v>
      </c>
      <c r="K65" s="147">
        <f t="shared" si="16"/>
        <v>14531</v>
      </c>
      <c r="L65" s="147">
        <v>21</v>
      </c>
      <c r="M65" s="147">
        <f t="shared" si="17"/>
        <v>0</v>
      </c>
      <c r="N65" s="147">
        <v>6.0000000000000002E-5</v>
      </c>
      <c r="O65" s="147">
        <f t="shared" si="18"/>
        <v>0.01</v>
      </c>
      <c r="P65" s="147">
        <v>0</v>
      </c>
      <c r="Q65" s="147">
        <f t="shared" si="19"/>
        <v>0</v>
      </c>
      <c r="R65" s="147"/>
      <c r="S65" s="147" t="s">
        <v>120</v>
      </c>
      <c r="T65" s="147" t="s">
        <v>120</v>
      </c>
      <c r="U65" s="147">
        <v>0.30399999999999999</v>
      </c>
      <c r="V65" s="147">
        <f t="shared" si="20"/>
        <v>30.4</v>
      </c>
      <c r="W65" s="147"/>
      <c r="X65" s="147" t="s">
        <v>105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106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ht="22.5" outlineLevel="1" x14ac:dyDescent="0.2">
      <c r="A66" s="161">
        <v>53</v>
      </c>
      <c r="B66" s="162" t="s">
        <v>217</v>
      </c>
      <c r="C66" s="168" t="s">
        <v>218</v>
      </c>
      <c r="D66" s="163" t="s">
        <v>179</v>
      </c>
      <c r="E66" s="164">
        <v>16</v>
      </c>
      <c r="F66" s="165">
        <v>0</v>
      </c>
      <c r="G66" s="166">
        <f t="shared" si="14"/>
        <v>0</v>
      </c>
      <c r="H66" s="147">
        <v>0</v>
      </c>
      <c r="I66" s="147">
        <f t="shared" si="15"/>
        <v>0</v>
      </c>
      <c r="J66" s="147">
        <v>501.28</v>
      </c>
      <c r="K66" s="147">
        <f t="shared" si="16"/>
        <v>8020.48</v>
      </c>
      <c r="L66" s="147">
        <v>21</v>
      </c>
      <c r="M66" s="147">
        <f t="shared" si="17"/>
        <v>0</v>
      </c>
      <c r="N66" s="147">
        <v>0</v>
      </c>
      <c r="O66" s="147">
        <f t="shared" si="18"/>
        <v>0</v>
      </c>
      <c r="P66" s="147">
        <v>0</v>
      </c>
      <c r="Q66" s="147">
        <f t="shared" si="19"/>
        <v>0</v>
      </c>
      <c r="R66" s="147"/>
      <c r="S66" s="147" t="s">
        <v>104</v>
      </c>
      <c r="T66" s="147" t="s">
        <v>180</v>
      </c>
      <c r="U66" s="147">
        <v>1</v>
      </c>
      <c r="V66" s="147">
        <f t="shared" si="20"/>
        <v>16</v>
      </c>
      <c r="W66" s="147"/>
      <c r="X66" s="147" t="s">
        <v>181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182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61">
        <v>54</v>
      </c>
      <c r="B67" s="162" t="s">
        <v>219</v>
      </c>
      <c r="C67" s="168" t="s">
        <v>220</v>
      </c>
      <c r="D67" s="163" t="s">
        <v>0</v>
      </c>
      <c r="E67" s="164">
        <v>1362.9308000000001</v>
      </c>
      <c r="F67" s="165">
        <v>0</v>
      </c>
      <c r="G67" s="166">
        <f t="shared" si="14"/>
        <v>0</v>
      </c>
      <c r="H67" s="147">
        <v>0</v>
      </c>
      <c r="I67" s="147">
        <f t="shared" si="15"/>
        <v>0</v>
      </c>
      <c r="J67" s="147">
        <v>3.35</v>
      </c>
      <c r="K67" s="147">
        <f t="shared" si="16"/>
        <v>4565.82</v>
      </c>
      <c r="L67" s="147">
        <v>21</v>
      </c>
      <c r="M67" s="147">
        <f t="shared" si="17"/>
        <v>0</v>
      </c>
      <c r="N67" s="147">
        <v>0</v>
      </c>
      <c r="O67" s="147">
        <f t="shared" si="18"/>
        <v>0</v>
      </c>
      <c r="P67" s="147">
        <v>0</v>
      </c>
      <c r="Q67" s="147">
        <f t="shared" si="19"/>
        <v>0</v>
      </c>
      <c r="R67" s="147"/>
      <c r="S67" s="147" t="s">
        <v>120</v>
      </c>
      <c r="T67" s="147" t="s">
        <v>120</v>
      </c>
      <c r="U67" s="147">
        <v>0</v>
      </c>
      <c r="V67" s="147">
        <f t="shared" si="20"/>
        <v>0</v>
      </c>
      <c r="W67" s="147"/>
      <c r="X67" s="147" t="s">
        <v>149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150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x14ac:dyDescent="0.2">
      <c r="A68" s="149" t="s">
        <v>99</v>
      </c>
      <c r="B68" s="150" t="s">
        <v>68</v>
      </c>
      <c r="C68" s="167" t="s">
        <v>69</v>
      </c>
      <c r="D68" s="151"/>
      <c r="E68" s="152"/>
      <c r="F68" s="153"/>
      <c r="G68" s="154">
        <f>SUMIF(AG69:AG82,"&lt;&gt;NOR",G69:G82)</f>
        <v>0</v>
      </c>
      <c r="H68" s="148"/>
      <c r="I68" s="148">
        <f>SUM(I69:I82)</f>
        <v>68301.69</v>
      </c>
      <c r="J68" s="148"/>
      <c r="K68" s="148">
        <f>SUM(K69:K82)</f>
        <v>10079.530000000001</v>
      </c>
      <c r="L68" s="148"/>
      <c r="M68" s="148">
        <f>SUM(M69:M82)</f>
        <v>0</v>
      </c>
      <c r="N68" s="148"/>
      <c r="O68" s="148">
        <f>SUM(O69:O82)</f>
        <v>0.17000000000000004</v>
      </c>
      <c r="P68" s="148"/>
      <c r="Q68" s="148">
        <f>SUM(Q69:Q82)</f>
        <v>0</v>
      </c>
      <c r="R68" s="148"/>
      <c r="S68" s="148"/>
      <c r="T68" s="148"/>
      <c r="U68" s="148"/>
      <c r="V68" s="148">
        <f>SUM(V69:V82)</f>
        <v>18.59</v>
      </c>
      <c r="W68" s="148"/>
      <c r="X68" s="148"/>
      <c r="AG68" t="s">
        <v>100</v>
      </c>
    </row>
    <row r="69" spans="1:60" ht="22.5" outlineLevel="1" x14ac:dyDescent="0.2">
      <c r="A69" s="161">
        <v>55</v>
      </c>
      <c r="B69" s="162" t="s">
        <v>221</v>
      </c>
      <c r="C69" s="168" t="s">
        <v>222</v>
      </c>
      <c r="D69" s="163" t="s">
        <v>223</v>
      </c>
      <c r="E69" s="164">
        <v>2</v>
      </c>
      <c r="F69" s="165">
        <v>0</v>
      </c>
      <c r="G69" s="166">
        <f t="shared" ref="G69:G82" si="21">ROUND(E69*F69,2)</f>
        <v>0</v>
      </c>
      <c r="H69" s="147">
        <v>5007.79</v>
      </c>
      <c r="I69" s="147">
        <f t="shared" ref="I69:I82" si="22">ROUND(E69*H69,2)</f>
        <v>10015.58</v>
      </c>
      <c r="J69" s="147">
        <v>602.21</v>
      </c>
      <c r="K69" s="147">
        <f t="shared" ref="K69:K82" si="23">ROUND(E69*J69,2)</f>
        <v>1204.42</v>
      </c>
      <c r="L69" s="147">
        <v>21</v>
      </c>
      <c r="M69" s="147">
        <f t="shared" ref="M69:M82" si="24">G69*(1+L69/100)</f>
        <v>0</v>
      </c>
      <c r="N69" s="147">
        <v>1.421E-2</v>
      </c>
      <c r="O69" s="147">
        <f t="shared" ref="O69:O82" si="25">ROUND(E69*N69,2)</f>
        <v>0.03</v>
      </c>
      <c r="P69" s="147">
        <v>0</v>
      </c>
      <c r="Q69" s="147">
        <f t="shared" ref="Q69:Q82" si="26">ROUND(E69*P69,2)</f>
        <v>0</v>
      </c>
      <c r="R69" s="147"/>
      <c r="S69" s="147" t="s">
        <v>120</v>
      </c>
      <c r="T69" s="147" t="s">
        <v>120</v>
      </c>
      <c r="U69" s="147">
        <v>1.1020000000000001</v>
      </c>
      <c r="V69" s="147">
        <f t="shared" ref="V69:V82" si="27">ROUND(E69*U69,2)</f>
        <v>2.2000000000000002</v>
      </c>
      <c r="W69" s="147"/>
      <c r="X69" s="147" t="s">
        <v>105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106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ht="22.5" outlineLevel="1" x14ac:dyDescent="0.2">
      <c r="A70" s="161">
        <v>56</v>
      </c>
      <c r="B70" s="162" t="s">
        <v>224</v>
      </c>
      <c r="C70" s="168" t="s">
        <v>225</v>
      </c>
      <c r="D70" s="163" t="s">
        <v>223</v>
      </c>
      <c r="E70" s="164">
        <v>4</v>
      </c>
      <c r="F70" s="165">
        <v>0</v>
      </c>
      <c r="G70" s="166">
        <f t="shared" si="21"/>
        <v>0</v>
      </c>
      <c r="H70" s="147">
        <v>6160.06</v>
      </c>
      <c r="I70" s="147">
        <f t="shared" si="22"/>
        <v>24640.240000000002</v>
      </c>
      <c r="J70" s="147">
        <v>704.94</v>
      </c>
      <c r="K70" s="147">
        <f t="shared" si="23"/>
        <v>2819.76</v>
      </c>
      <c r="L70" s="147">
        <v>21</v>
      </c>
      <c r="M70" s="147">
        <f t="shared" si="24"/>
        <v>0</v>
      </c>
      <c r="N70" s="147">
        <v>1.8329999999999999E-2</v>
      </c>
      <c r="O70" s="147">
        <f t="shared" si="25"/>
        <v>7.0000000000000007E-2</v>
      </c>
      <c r="P70" s="147">
        <v>0</v>
      </c>
      <c r="Q70" s="147">
        <f t="shared" si="26"/>
        <v>0</v>
      </c>
      <c r="R70" s="147"/>
      <c r="S70" s="147" t="s">
        <v>120</v>
      </c>
      <c r="T70" s="147" t="s">
        <v>120</v>
      </c>
      <c r="U70" s="147">
        <v>1.29</v>
      </c>
      <c r="V70" s="147">
        <f t="shared" si="27"/>
        <v>5.16</v>
      </c>
      <c r="W70" s="147"/>
      <c r="X70" s="147" t="s">
        <v>105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106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61">
        <v>57</v>
      </c>
      <c r="B71" s="162" t="s">
        <v>226</v>
      </c>
      <c r="C71" s="168" t="s">
        <v>227</v>
      </c>
      <c r="D71" s="163" t="s">
        <v>223</v>
      </c>
      <c r="E71" s="164">
        <v>1</v>
      </c>
      <c r="F71" s="165">
        <v>0</v>
      </c>
      <c r="G71" s="166">
        <f t="shared" si="21"/>
        <v>0</v>
      </c>
      <c r="H71" s="147">
        <v>5209.95</v>
      </c>
      <c r="I71" s="147">
        <f t="shared" si="22"/>
        <v>5209.95</v>
      </c>
      <c r="J71" s="147">
        <v>665.05</v>
      </c>
      <c r="K71" s="147">
        <f t="shared" si="23"/>
        <v>665.05</v>
      </c>
      <c r="L71" s="147">
        <v>21</v>
      </c>
      <c r="M71" s="147">
        <f t="shared" si="24"/>
        <v>0</v>
      </c>
      <c r="N71" s="147">
        <v>2.2710000000000001E-2</v>
      </c>
      <c r="O71" s="147">
        <f t="shared" si="25"/>
        <v>0.02</v>
      </c>
      <c r="P71" s="147">
        <v>0</v>
      </c>
      <c r="Q71" s="147">
        <f t="shared" si="26"/>
        <v>0</v>
      </c>
      <c r="R71" s="147"/>
      <c r="S71" s="147" t="s">
        <v>120</v>
      </c>
      <c r="T71" s="147" t="s">
        <v>120</v>
      </c>
      <c r="U71" s="147">
        <v>1.2170000000000001</v>
      </c>
      <c r="V71" s="147">
        <f t="shared" si="27"/>
        <v>1.22</v>
      </c>
      <c r="W71" s="147"/>
      <c r="X71" s="147" t="s">
        <v>105</v>
      </c>
      <c r="Y71" s="144"/>
      <c r="Z71" s="144"/>
      <c r="AA71" s="144"/>
      <c r="AB71" s="144"/>
      <c r="AC71" s="144"/>
      <c r="AD71" s="144"/>
      <c r="AE71" s="144"/>
      <c r="AF71" s="144"/>
      <c r="AG71" s="144" t="s">
        <v>106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61">
        <v>58</v>
      </c>
      <c r="B72" s="162" t="s">
        <v>228</v>
      </c>
      <c r="C72" s="168" t="s">
        <v>229</v>
      </c>
      <c r="D72" s="163" t="s">
        <v>129</v>
      </c>
      <c r="E72" s="164">
        <v>1</v>
      </c>
      <c r="F72" s="165">
        <v>0</v>
      </c>
      <c r="G72" s="166">
        <f t="shared" si="21"/>
        <v>0</v>
      </c>
      <c r="H72" s="147">
        <v>5683.49</v>
      </c>
      <c r="I72" s="147">
        <f t="shared" si="22"/>
        <v>5683.49</v>
      </c>
      <c r="J72" s="147">
        <v>676.51</v>
      </c>
      <c r="K72" s="147">
        <f t="shared" si="23"/>
        <v>676.51</v>
      </c>
      <c r="L72" s="147">
        <v>21</v>
      </c>
      <c r="M72" s="147">
        <f t="shared" si="24"/>
        <v>0</v>
      </c>
      <c r="N72" s="147">
        <v>1.5789999999999998E-2</v>
      </c>
      <c r="O72" s="147">
        <f t="shared" si="25"/>
        <v>0.02</v>
      </c>
      <c r="P72" s="147">
        <v>0</v>
      </c>
      <c r="Q72" s="147">
        <f t="shared" si="26"/>
        <v>0</v>
      </c>
      <c r="R72" s="147"/>
      <c r="S72" s="147" t="s">
        <v>120</v>
      </c>
      <c r="T72" s="147" t="s">
        <v>120</v>
      </c>
      <c r="U72" s="147">
        <v>1.238</v>
      </c>
      <c r="V72" s="147">
        <f t="shared" si="27"/>
        <v>1.24</v>
      </c>
      <c r="W72" s="147"/>
      <c r="X72" s="147" t="s">
        <v>105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106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ht="22.5" outlineLevel="1" x14ac:dyDescent="0.2">
      <c r="A73" s="161">
        <v>59</v>
      </c>
      <c r="B73" s="162" t="s">
        <v>230</v>
      </c>
      <c r="C73" s="168" t="s">
        <v>231</v>
      </c>
      <c r="D73" s="163" t="s">
        <v>129</v>
      </c>
      <c r="E73" s="164">
        <v>10</v>
      </c>
      <c r="F73" s="165">
        <v>0</v>
      </c>
      <c r="G73" s="166">
        <f t="shared" si="21"/>
        <v>0</v>
      </c>
      <c r="H73" s="147">
        <v>219.74</v>
      </c>
      <c r="I73" s="147">
        <f t="shared" si="22"/>
        <v>2197.4</v>
      </c>
      <c r="J73" s="147">
        <v>31.26</v>
      </c>
      <c r="K73" s="147">
        <f t="shared" si="23"/>
        <v>312.60000000000002</v>
      </c>
      <c r="L73" s="147">
        <v>21</v>
      </c>
      <c r="M73" s="147">
        <f t="shared" si="24"/>
        <v>0</v>
      </c>
      <c r="N73" s="147">
        <v>8.9999999999999998E-4</v>
      </c>
      <c r="O73" s="147">
        <f t="shared" si="25"/>
        <v>0.01</v>
      </c>
      <c r="P73" s="147">
        <v>0</v>
      </c>
      <c r="Q73" s="147">
        <f t="shared" si="26"/>
        <v>0</v>
      </c>
      <c r="R73" s="147"/>
      <c r="S73" s="147" t="s">
        <v>120</v>
      </c>
      <c r="T73" s="147" t="s">
        <v>120</v>
      </c>
      <c r="U73" s="147">
        <v>6.2E-2</v>
      </c>
      <c r="V73" s="147">
        <f t="shared" si="27"/>
        <v>0.62</v>
      </c>
      <c r="W73" s="147"/>
      <c r="X73" s="147" t="s">
        <v>105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106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61">
        <v>60</v>
      </c>
      <c r="B74" s="162" t="s">
        <v>232</v>
      </c>
      <c r="C74" s="168" t="s">
        <v>233</v>
      </c>
      <c r="D74" s="163" t="s">
        <v>129</v>
      </c>
      <c r="E74" s="164">
        <v>5</v>
      </c>
      <c r="F74" s="165">
        <v>0</v>
      </c>
      <c r="G74" s="166">
        <f t="shared" si="21"/>
        <v>0</v>
      </c>
      <c r="H74" s="147">
        <v>538.4</v>
      </c>
      <c r="I74" s="147">
        <f t="shared" si="22"/>
        <v>2692</v>
      </c>
      <c r="J74" s="147">
        <v>135.6</v>
      </c>
      <c r="K74" s="147">
        <f t="shared" si="23"/>
        <v>678</v>
      </c>
      <c r="L74" s="147">
        <v>21</v>
      </c>
      <c r="M74" s="147">
        <f t="shared" si="24"/>
        <v>0</v>
      </c>
      <c r="N74" s="147">
        <v>5.1999999999999995E-4</v>
      </c>
      <c r="O74" s="147">
        <f t="shared" si="25"/>
        <v>0</v>
      </c>
      <c r="P74" s="147">
        <v>0</v>
      </c>
      <c r="Q74" s="147">
        <f t="shared" si="26"/>
        <v>0</v>
      </c>
      <c r="R74" s="147"/>
      <c r="S74" s="147" t="s">
        <v>120</v>
      </c>
      <c r="T74" s="147" t="s">
        <v>120</v>
      </c>
      <c r="U74" s="147">
        <v>0.26900000000000002</v>
      </c>
      <c r="V74" s="147">
        <f t="shared" si="27"/>
        <v>1.35</v>
      </c>
      <c r="W74" s="147"/>
      <c r="X74" s="147" t="s">
        <v>105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106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ht="22.5" outlineLevel="1" x14ac:dyDescent="0.2">
      <c r="A75" s="161">
        <v>61</v>
      </c>
      <c r="B75" s="162" t="s">
        <v>234</v>
      </c>
      <c r="C75" s="168" t="s">
        <v>235</v>
      </c>
      <c r="D75" s="163" t="s">
        <v>129</v>
      </c>
      <c r="E75" s="164">
        <v>2</v>
      </c>
      <c r="F75" s="165">
        <v>0</v>
      </c>
      <c r="G75" s="166">
        <f t="shared" si="21"/>
        <v>0</v>
      </c>
      <c r="H75" s="147">
        <v>430.56</v>
      </c>
      <c r="I75" s="147">
        <f t="shared" si="22"/>
        <v>861.12</v>
      </c>
      <c r="J75" s="147">
        <v>114.44</v>
      </c>
      <c r="K75" s="147">
        <f t="shared" si="23"/>
        <v>228.88</v>
      </c>
      <c r="L75" s="147">
        <v>21</v>
      </c>
      <c r="M75" s="147">
        <f t="shared" si="24"/>
        <v>0</v>
      </c>
      <c r="N75" s="147">
        <v>4.8000000000000001E-4</v>
      </c>
      <c r="O75" s="147">
        <f t="shared" si="25"/>
        <v>0</v>
      </c>
      <c r="P75" s="147">
        <v>0</v>
      </c>
      <c r="Q75" s="147">
        <f t="shared" si="26"/>
        <v>0</v>
      </c>
      <c r="R75" s="147"/>
      <c r="S75" s="147" t="s">
        <v>120</v>
      </c>
      <c r="T75" s="147" t="s">
        <v>120</v>
      </c>
      <c r="U75" s="147">
        <v>0.22700000000000001</v>
      </c>
      <c r="V75" s="147">
        <f t="shared" si="27"/>
        <v>0.45</v>
      </c>
      <c r="W75" s="147"/>
      <c r="X75" s="147" t="s">
        <v>105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106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61">
        <v>62</v>
      </c>
      <c r="B76" s="162" t="s">
        <v>236</v>
      </c>
      <c r="C76" s="168" t="s">
        <v>237</v>
      </c>
      <c r="D76" s="163" t="s">
        <v>129</v>
      </c>
      <c r="E76" s="164">
        <v>1</v>
      </c>
      <c r="F76" s="165">
        <v>0</v>
      </c>
      <c r="G76" s="166">
        <f t="shared" si="21"/>
        <v>0</v>
      </c>
      <c r="H76" s="147">
        <v>1296.4000000000001</v>
      </c>
      <c r="I76" s="147">
        <f t="shared" si="22"/>
        <v>1296.4000000000001</v>
      </c>
      <c r="J76" s="147">
        <v>135.6</v>
      </c>
      <c r="K76" s="147">
        <f t="shared" si="23"/>
        <v>135.6</v>
      </c>
      <c r="L76" s="147">
        <v>21</v>
      </c>
      <c r="M76" s="147">
        <f t="shared" si="24"/>
        <v>0</v>
      </c>
      <c r="N76" s="147">
        <v>4.8000000000000001E-4</v>
      </c>
      <c r="O76" s="147">
        <f t="shared" si="25"/>
        <v>0</v>
      </c>
      <c r="P76" s="147">
        <v>0</v>
      </c>
      <c r="Q76" s="147">
        <f t="shared" si="26"/>
        <v>0</v>
      </c>
      <c r="R76" s="147"/>
      <c r="S76" s="147" t="s">
        <v>120</v>
      </c>
      <c r="T76" s="147" t="s">
        <v>120</v>
      </c>
      <c r="U76" s="147">
        <v>0.26900000000000002</v>
      </c>
      <c r="V76" s="147">
        <f t="shared" si="27"/>
        <v>0.27</v>
      </c>
      <c r="W76" s="147"/>
      <c r="X76" s="147" t="s">
        <v>105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106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61">
        <v>63</v>
      </c>
      <c r="B77" s="162" t="s">
        <v>238</v>
      </c>
      <c r="C77" s="168" t="s">
        <v>239</v>
      </c>
      <c r="D77" s="163" t="s">
        <v>129</v>
      </c>
      <c r="E77" s="164">
        <v>11</v>
      </c>
      <c r="F77" s="165">
        <v>0</v>
      </c>
      <c r="G77" s="166">
        <f t="shared" si="21"/>
        <v>0</v>
      </c>
      <c r="H77" s="147">
        <v>88.16</v>
      </c>
      <c r="I77" s="147">
        <f t="shared" si="22"/>
        <v>969.76</v>
      </c>
      <c r="J77" s="147">
        <v>41.34</v>
      </c>
      <c r="K77" s="147">
        <f t="shared" si="23"/>
        <v>454.74</v>
      </c>
      <c r="L77" s="147">
        <v>21</v>
      </c>
      <c r="M77" s="147">
        <f t="shared" si="24"/>
        <v>0</v>
      </c>
      <c r="N77" s="147">
        <v>1.3999999999999999E-4</v>
      </c>
      <c r="O77" s="147">
        <f t="shared" si="25"/>
        <v>0</v>
      </c>
      <c r="P77" s="147">
        <v>0</v>
      </c>
      <c r="Q77" s="147">
        <f t="shared" si="26"/>
        <v>0</v>
      </c>
      <c r="R77" s="147"/>
      <c r="S77" s="147" t="s">
        <v>120</v>
      </c>
      <c r="T77" s="147" t="s">
        <v>120</v>
      </c>
      <c r="U77" s="147">
        <v>8.2000000000000003E-2</v>
      </c>
      <c r="V77" s="147">
        <f t="shared" si="27"/>
        <v>0.9</v>
      </c>
      <c r="W77" s="147"/>
      <c r="X77" s="147" t="s">
        <v>105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106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61">
        <v>64</v>
      </c>
      <c r="B78" s="162" t="s">
        <v>240</v>
      </c>
      <c r="C78" s="168" t="s">
        <v>241</v>
      </c>
      <c r="D78" s="163" t="s">
        <v>129</v>
      </c>
      <c r="E78" s="164">
        <v>1</v>
      </c>
      <c r="F78" s="165">
        <v>0</v>
      </c>
      <c r="G78" s="166">
        <f t="shared" si="21"/>
        <v>0</v>
      </c>
      <c r="H78" s="147">
        <v>501.4</v>
      </c>
      <c r="I78" s="147">
        <f t="shared" si="22"/>
        <v>501.4</v>
      </c>
      <c r="J78" s="147">
        <v>135.6</v>
      </c>
      <c r="K78" s="147">
        <f t="shared" si="23"/>
        <v>135.6</v>
      </c>
      <c r="L78" s="147">
        <v>21</v>
      </c>
      <c r="M78" s="147">
        <f t="shared" si="24"/>
        <v>0</v>
      </c>
      <c r="N78" s="147">
        <v>5.5999999999999995E-4</v>
      </c>
      <c r="O78" s="147">
        <f t="shared" si="25"/>
        <v>0</v>
      </c>
      <c r="P78" s="147">
        <v>0</v>
      </c>
      <c r="Q78" s="147">
        <f t="shared" si="26"/>
        <v>0</v>
      </c>
      <c r="R78" s="147"/>
      <c r="S78" s="147" t="s">
        <v>120</v>
      </c>
      <c r="T78" s="147" t="s">
        <v>120</v>
      </c>
      <c r="U78" s="147">
        <v>0.26900000000000002</v>
      </c>
      <c r="V78" s="147">
        <f t="shared" si="27"/>
        <v>0.27</v>
      </c>
      <c r="W78" s="147"/>
      <c r="X78" s="147" t="s">
        <v>105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106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161">
        <v>65</v>
      </c>
      <c r="B79" s="162" t="s">
        <v>242</v>
      </c>
      <c r="C79" s="168" t="s">
        <v>243</v>
      </c>
      <c r="D79" s="163" t="s">
        <v>129</v>
      </c>
      <c r="E79" s="164">
        <v>1</v>
      </c>
      <c r="F79" s="165">
        <v>0</v>
      </c>
      <c r="G79" s="166">
        <f t="shared" si="21"/>
        <v>0</v>
      </c>
      <c r="H79" s="147">
        <v>7363.52</v>
      </c>
      <c r="I79" s="147">
        <f t="shared" si="22"/>
        <v>7363.52</v>
      </c>
      <c r="J79" s="147">
        <v>306.48</v>
      </c>
      <c r="K79" s="147">
        <f t="shared" si="23"/>
        <v>306.48</v>
      </c>
      <c r="L79" s="147">
        <v>21</v>
      </c>
      <c r="M79" s="147">
        <f t="shared" si="24"/>
        <v>0</v>
      </c>
      <c r="N79" s="147">
        <v>5.0000000000000001E-4</v>
      </c>
      <c r="O79" s="147">
        <f t="shared" si="25"/>
        <v>0</v>
      </c>
      <c r="P79" s="147">
        <v>0</v>
      </c>
      <c r="Q79" s="147">
        <f t="shared" si="26"/>
        <v>0</v>
      </c>
      <c r="R79" s="147"/>
      <c r="S79" s="147" t="s">
        <v>120</v>
      </c>
      <c r="T79" s="147" t="s">
        <v>120</v>
      </c>
      <c r="U79" s="147">
        <v>0.60799999999999998</v>
      </c>
      <c r="V79" s="147">
        <f t="shared" si="27"/>
        <v>0.61</v>
      </c>
      <c r="W79" s="147"/>
      <c r="X79" s="147" t="s">
        <v>105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106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161">
        <v>66</v>
      </c>
      <c r="B80" s="162" t="s">
        <v>244</v>
      </c>
      <c r="C80" s="168" t="s">
        <v>245</v>
      </c>
      <c r="D80" s="163" t="s">
        <v>129</v>
      </c>
      <c r="E80" s="164">
        <v>9</v>
      </c>
      <c r="F80" s="165">
        <v>0</v>
      </c>
      <c r="G80" s="166">
        <f t="shared" si="21"/>
        <v>0</v>
      </c>
      <c r="H80" s="147">
        <v>373.93</v>
      </c>
      <c r="I80" s="147">
        <f t="shared" si="22"/>
        <v>3365.37</v>
      </c>
      <c r="J80" s="147">
        <v>192.07</v>
      </c>
      <c r="K80" s="147">
        <f t="shared" si="23"/>
        <v>1728.63</v>
      </c>
      <c r="L80" s="147">
        <v>21</v>
      </c>
      <c r="M80" s="147">
        <f t="shared" si="24"/>
        <v>0</v>
      </c>
      <c r="N80" s="147">
        <v>5.9999999999999995E-4</v>
      </c>
      <c r="O80" s="147">
        <f t="shared" si="25"/>
        <v>0.01</v>
      </c>
      <c r="P80" s="147">
        <v>0</v>
      </c>
      <c r="Q80" s="147">
        <f t="shared" si="26"/>
        <v>0</v>
      </c>
      <c r="R80" s="147"/>
      <c r="S80" s="147" t="s">
        <v>120</v>
      </c>
      <c r="T80" s="147" t="s">
        <v>120</v>
      </c>
      <c r="U80" s="147">
        <v>0.38100000000000001</v>
      </c>
      <c r="V80" s="147">
        <f t="shared" si="27"/>
        <v>3.43</v>
      </c>
      <c r="W80" s="147"/>
      <c r="X80" s="147" t="s">
        <v>105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106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161">
        <v>67</v>
      </c>
      <c r="B81" s="162" t="s">
        <v>246</v>
      </c>
      <c r="C81" s="168" t="s">
        <v>247</v>
      </c>
      <c r="D81" s="163" t="s">
        <v>129</v>
      </c>
      <c r="E81" s="164">
        <v>2</v>
      </c>
      <c r="F81" s="165">
        <v>0</v>
      </c>
      <c r="G81" s="166">
        <f t="shared" si="21"/>
        <v>0</v>
      </c>
      <c r="H81" s="147">
        <v>1752.73</v>
      </c>
      <c r="I81" s="147">
        <f t="shared" si="22"/>
        <v>3505.46</v>
      </c>
      <c r="J81" s="147">
        <v>218.27</v>
      </c>
      <c r="K81" s="147">
        <f t="shared" si="23"/>
        <v>436.54</v>
      </c>
      <c r="L81" s="147">
        <v>21</v>
      </c>
      <c r="M81" s="147">
        <f t="shared" si="24"/>
        <v>0</v>
      </c>
      <c r="N81" s="147">
        <v>2.5699999999999998E-3</v>
      </c>
      <c r="O81" s="147">
        <f t="shared" si="25"/>
        <v>0.01</v>
      </c>
      <c r="P81" s="147">
        <v>0</v>
      </c>
      <c r="Q81" s="147">
        <f t="shared" si="26"/>
        <v>0</v>
      </c>
      <c r="R81" s="147"/>
      <c r="S81" s="147" t="s">
        <v>120</v>
      </c>
      <c r="T81" s="147" t="s">
        <v>120</v>
      </c>
      <c r="U81" s="147">
        <v>0.433</v>
      </c>
      <c r="V81" s="147">
        <f t="shared" si="27"/>
        <v>0.87</v>
      </c>
      <c r="W81" s="147"/>
      <c r="X81" s="147" t="s">
        <v>105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106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161">
        <v>68</v>
      </c>
      <c r="B82" s="162" t="s">
        <v>248</v>
      </c>
      <c r="C82" s="168" t="s">
        <v>249</v>
      </c>
      <c r="D82" s="163" t="s">
        <v>0</v>
      </c>
      <c r="E82" s="164">
        <v>780.84500000000003</v>
      </c>
      <c r="F82" s="165">
        <v>0</v>
      </c>
      <c r="G82" s="166">
        <f t="shared" si="21"/>
        <v>0</v>
      </c>
      <c r="H82" s="147">
        <v>0</v>
      </c>
      <c r="I82" s="147">
        <f t="shared" si="22"/>
        <v>0</v>
      </c>
      <c r="J82" s="147">
        <v>0.38</v>
      </c>
      <c r="K82" s="147">
        <f t="shared" si="23"/>
        <v>296.72000000000003</v>
      </c>
      <c r="L82" s="147">
        <v>21</v>
      </c>
      <c r="M82" s="147">
        <f t="shared" si="24"/>
        <v>0</v>
      </c>
      <c r="N82" s="147">
        <v>0</v>
      </c>
      <c r="O82" s="147">
        <f t="shared" si="25"/>
        <v>0</v>
      </c>
      <c r="P82" s="147">
        <v>0</v>
      </c>
      <c r="Q82" s="147">
        <f t="shared" si="26"/>
        <v>0</v>
      </c>
      <c r="R82" s="147"/>
      <c r="S82" s="147" t="s">
        <v>120</v>
      </c>
      <c r="T82" s="147" t="s">
        <v>120</v>
      </c>
      <c r="U82" s="147">
        <v>0</v>
      </c>
      <c r="V82" s="147">
        <f t="shared" si="27"/>
        <v>0</v>
      </c>
      <c r="W82" s="147"/>
      <c r="X82" s="147" t="s">
        <v>149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150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x14ac:dyDescent="0.2">
      <c r="A83" s="149" t="s">
        <v>99</v>
      </c>
      <c r="B83" s="150" t="s">
        <v>70</v>
      </c>
      <c r="C83" s="167" t="s">
        <v>71</v>
      </c>
      <c r="D83" s="151"/>
      <c r="E83" s="152"/>
      <c r="F83" s="153"/>
      <c r="G83" s="154">
        <f>SUMIF(AG84:AG86,"&lt;&gt;NOR",G84:G86)</f>
        <v>0</v>
      </c>
      <c r="H83" s="148"/>
      <c r="I83" s="148">
        <f>SUM(I84:I86)</f>
        <v>1492.3</v>
      </c>
      <c r="J83" s="148"/>
      <c r="K83" s="148">
        <f>SUM(K84:K86)</f>
        <v>5377.7</v>
      </c>
      <c r="L83" s="148"/>
      <c r="M83" s="148">
        <f>SUM(M84:M86)</f>
        <v>0</v>
      </c>
      <c r="N83" s="148"/>
      <c r="O83" s="148">
        <f>SUM(O84:O86)</f>
        <v>0</v>
      </c>
      <c r="P83" s="148"/>
      <c r="Q83" s="148">
        <f>SUM(Q84:Q86)</f>
        <v>0</v>
      </c>
      <c r="R83" s="148"/>
      <c r="S83" s="148"/>
      <c r="T83" s="148"/>
      <c r="U83" s="148"/>
      <c r="V83" s="148">
        <f>SUM(V84:V86)</f>
        <v>10.67</v>
      </c>
      <c r="W83" s="148"/>
      <c r="X83" s="148"/>
      <c r="AG83" t="s">
        <v>100</v>
      </c>
    </row>
    <row r="84" spans="1:60" outlineLevel="1" x14ac:dyDescent="0.2">
      <c r="A84" s="161">
        <v>69</v>
      </c>
      <c r="B84" s="162" t="s">
        <v>250</v>
      </c>
      <c r="C84" s="168" t="s">
        <v>251</v>
      </c>
      <c r="D84" s="163" t="s">
        <v>119</v>
      </c>
      <c r="E84" s="164">
        <v>50</v>
      </c>
      <c r="F84" s="165">
        <v>0</v>
      </c>
      <c r="G84" s="166">
        <f>ROUND(E84*F84,2)</f>
        <v>0</v>
      </c>
      <c r="H84" s="147">
        <v>16.11</v>
      </c>
      <c r="I84" s="147">
        <f>ROUND(E84*H84,2)</f>
        <v>805.5</v>
      </c>
      <c r="J84" s="147">
        <v>58.49</v>
      </c>
      <c r="K84" s="147">
        <f>ROUND(E84*J84,2)</f>
        <v>2924.5</v>
      </c>
      <c r="L84" s="147">
        <v>21</v>
      </c>
      <c r="M84" s="147">
        <f>G84*(1+L84/100)</f>
        <v>0</v>
      </c>
      <c r="N84" s="147">
        <v>9.0000000000000006E-5</v>
      </c>
      <c r="O84" s="147">
        <f>ROUND(E84*N84,2)</f>
        <v>0</v>
      </c>
      <c r="P84" s="147">
        <v>0</v>
      </c>
      <c r="Q84" s="147">
        <f>ROUND(E84*P84,2)</f>
        <v>0</v>
      </c>
      <c r="R84" s="147"/>
      <c r="S84" s="147" t="s">
        <v>120</v>
      </c>
      <c r="T84" s="147" t="s">
        <v>120</v>
      </c>
      <c r="U84" s="147">
        <v>0.11600000000000001</v>
      </c>
      <c r="V84" s="147">
        <f>ROUND(E84*U84,2)</f>
        <v>5.8</v>
      </c>
      <c r="W84" s="147"/>
      <c r="X84" s="147" t="s">
        <v>105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106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outlineLevel="1" x14ac:dyDescent="0.2">
      <c r="A85" s="161">
        <v>70</v>
      </c>
      <c r="B85" s="162" t="s">
        <v>252</v>
      </c>
      <c r="C85" s="168" t="s">
        <v>253</v>
      </c>
      <c r="D85" s="163" t="s">
        <v>119</v>
      </c>
      <c r="E85" s="164">
        <v>40</v>
      </c>
      <c r="F85" s="165">
        <v>0</v>
      </c>
      <c r="G85" s="166">
        <f>ROUND(E85*F85,2)</f>
        <v>0</v>
      </c>
      <c r="H85" s="147">
        <v>14.02</v>
      </c>
      <c r="I85" s="147">
        <f>ROUND(E85*H85,2)</f>
        <v>560.79999999999995</v>
      </c>
      <c r="J85" s="147">
        <v>51.88</v>
      </c>
      <c r="K85" s="147">
        <f>ROUND(E85*J85,2)</f>
        <v>2075.1999999999998</v>
      </c>
      <c r="L85" s="147">
        <v>21</v>
      </c>
      <c r="M85" s="147">
        <f>G85*(1+L85/100)</f>
        <v>0</v>
      </c>
      <c r="N85" s="147">
        <v>9.0000000000000006E-5</v>
      </c>
      <c r="O85" s="147">
        <f>ROUND(E85*N85,2)</f>
        <v>0</v>
      </c>
      <c r="P85" s="147">
        <v>0</v>
      </c>
      <c r="Q85" s="147">
        <f>ROUND(E85*P85,2)</f>
        <v>0</v>
      </c>
      <c r="R85" s="147"/>
      <c r="S85" s="147" t="s">
        <v>120</v>
      </c>
      <c r="T85" s="147" t="s">
        <v>120</v>
      </c>
      <c r="U85" s="147">
        <v>0.10299999999999999</v>
      </c>
      <c r="V85" s="147">
        <f>ROUND(E85*U85,2)</f>
        <v>4.12</v>
      </c>
      <c r="W85" s="147"/>
      <c r="X85" s="147" t="s">
        <v>105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106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">
      <c r="A86" s="155">
        <v>71</v>
      </c>
      <c r="B86" s="156" t="s">
        <v>254</v>
      </c>
      <c r="C86" s="169" t="s">
        <v>255</v>
      </c>
      <c r="D86" s="157" t="s">
        <v>119</v>
      </c>
      <c r="E86" s="158">
        <v>6</v>
      </c>
      <c r="F86" s="159">
        <v>0</v>
      </c>
      <c r="G86" s="160">
        <f>ROUND(E86*F86,2)</f>
        <v>0</v>
      </c>
      <c r="H86" s="147">
        <v>21</v>
      </c>
      <c r="I86" s="147">
        <f>ROUND(E86*H86,2)</f>
        <v>126</v>
      </c>
      <c r="J86" s="147">
        <v>63</v>
      </c>
      <c r="K86" s="147">
        <f>ROUND(E86*J86,2)</f>
        <v>378</v>
      </c>
      <c r="L86" s="147">
        <v>21</v>
      </c>
      <c r="M86" s="147">
        <f>G86*(1+L86/100)</f>
        <v>0</v>
      </c>
      <c r="N86" s="147">
        <v>1.3999999999999999E-4</v>
      </c>
      <c r="O86" s="147">
        <f>ROUND(E86*N86,2)</f>
        <v>0</v>
      </c>
      <c r="P86" s="147">
        <v>0</v>
      </c>
      <c r="Q86" s="147">
        <f>ROUND(E86*P86,2)</f>
        <v>0</v>
      </c>
      <c r="R86" s="147"/>
      <c r="S86" s="147" t="s">
        <v>120</v>
      </c>
      <c r="T86" s="147" t="s">
        <v>120</v>
      </c>
      <c r="U86" s="147">
        <v>0.125</v>
      </c>
      <c r="V86" s="147">
        <f>ROUND(E86*U86,2)</f>
        <v>0.75</v>
      </c>
      <c r="W86" s="147"/>
      <c r="X86" s="147" t="s">
        <v>105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106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x14ac:dyDescent="0.2">
      <c r="A87" s="3"/>
      <c r="B87" s="4"/>
      <c r="C87" s="170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v>15</v>
      </c>
      <c r="AF87">
        <v>21</v>
      </c>
      <c r="AG87" t="s">
        <v>86</v>
      </c>
    </row>
    <row r="88" spans="1:60" x14ac:dyDescent="0.2">
      <c r="C88" s="171"/>
      <c r="D88" s="10"/>
      <c r="AG88" t="s">
        <v>256</v>
      </c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objekt C TG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'objekt C TG Pol'!Názvy_tisku</vt:lpstr>
      <vt:lpstr>oadresa</vt:lpstr>
      <vt:lpstr>Stavba!Objednatel</vt:lpstr>
      <vt:lpstr>Stavba!Objekt</vt:lpstr>
      <vt:lpstr>'objekt C TG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kubos</dc:creator>
  <cp:lastModifiedBy>Kaspřáková Hana</cp:lastModifiedBy>
  <cp:lastPrinted>2019-03-19T12:27:02Z</cp:lastPrinted>
  <dcterms:created xsi:type="dcterms:W3CDTF">2009-04-08T07:15:50Z</dcterms:created>
  <dcterms:modified xsi:type="dcterms:W3CDTF">2022-02-22T08:15:12Z</dcterms:modified>
</cp:coreProperties>
</file>